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236" activeTab="3"/>
  </bookViews>
  <sheets>
    <sheet name="пр.4" sheetId="6" r:id="rId1"/>
    <sheet name="пр.5" sheetId="7" state="hidden" r:id="rId2"/>
    <sheet name="пр.6" sheetId="8" r:id="rId3"/>
    <sheet name="пр.7" sheetId="9" r:id="rId4"/>
  </sheets>
  <definedNames>
    <definedName name="_xlnm._FilterDatabase" localSheetId="1" hidden="1">пр.5!$A$12:$H$195</definedName>
    <definedName name="_xlnm._FilterDatabase" localSheetId="2" hidden="1">пр.6!$A$13:$WVP$154</definedName>
    <definedName name="_xlnm._FilterDatabase" localSheetId="3" hidden="1">пр.7!$A$13:$WVY$125</definedName>
    <definedName name="_xlnm.Print_Titles" localSheetId="1">пр.5!$11:$13</definedName>
    <definedName name="_xlnm.Print_Titles" localSheetId="2">пр.6!$12:$13</definedName>
    <definedName name="_xlnm.Print_Titles" localSheetId="3">пр.7!$11:$13</definedName>
    <definedName name="_xlnm.Print_Area" localSheetId="0">пр.4!$A$1:$F$40</definedName>
    <definedName name="_xlnm.Print_Area" localSheetId="1">пр.5!$A$1:$H$199</definedName>
    <definedName name="_xlnm.Print_Area" localSheetId="2">пр.6!$A$1:$G$152</definedName>
    <definedName name="_xlnm.Print_Area" localSheetId="3">пр.7!$A$1:$I$125</definedName>
  </definedNames>
  <calcPr calcId="124519"/>
</workbook>
</file>

<file path=xl/calcChain.xml><?xml version="1.0" encoding="utf-8"?>
<calcChain xmlns="http://schemas.openxmlformats.org/spreadsheetml/2006/main">
  <c r="I102" i="9"/>
  <c r="H102"/>
  <c r="H107"/>
  <c r="E109" i="8" l="1"/>
  <c r="E103" s="1"/>
  <c r="E110"/>
  <c r="G109"/>
  <c r="G110"/>
  <c r="E124"/>
  <c r="G111"/>
  <c r="E111"/>
  <c r="E152" l="1"/>
  <c r="E154" s="1"/>
  <c r="F15"/>
  <c r="G15"/>
  <c r="E15"/>
  <c r="E71"/>
  <c r="F19"/>
  <c r="G19"/>
  <c r="F26" i="6"/>
  <c r="G58" i="9"/>
  <c r="G57"/>
  <c r="I26"/>
  <c r="I21"/>
  <c r="I96"/>
  <c r="H119"/>
  <c r="I119"/>
  <c r="G119"/>
  <c r="H72"/>
  <c r="I72"/>
  <c r="G72"/>
  <c r="G69"/>
  <c r="H50"/>
  <c r="I50"/>
  <c r="G50"/>
  <c r="J43"/>
  <c r="K43"/>
  <c r="L43"/>
  <c r="M43"/>
  <c r="G87"/>
  <c r="G85" l="1"/>
  <c r="G84" s="1"/>
  <c r="G109" l="1"/>
  <c r="I64" l="1"/>
  <c r="I63" s="1"/>
  <c r="I62" s="1"/>
  <c r="H63"/>
  <c r="H62" s="1"/>
  <c r="G63"/>
  <c r="G62" s="1"/>
  <c r="G39" i="8"/>
  <c r="G38" s="1"/>
  <c r="G37" s="1"/>
  <c r="E80" l="1"/>
  <c r="E91"/>
  <c r="F44"/>
  <c r="F43" s="1"/>
  <c r="G44"/>
  <c r="G43" s="1"/>
  <c r="J57" i="9"/>
  <c r="K57"/>
  <c r="L57"/>
  <c r="M57"/>
  <c r="G107"/>
  <c r="F18" i="8" l="1"/>
  <c r="G18"/>
  <c r="E18"/>
  <c r="E20"/>
  <c r="E19" s="1"/>
  <c r="F24"/>
  <c r="G24"/>
  <c r="E24"/>
  <c r="F42"/>
  <c r="F41" s="1"/>
  <c r="G42"/>
  <c r="G41" s="1"/>
  <c r="E46"/>
  <c r="E45"/>
  <c r="F58"/>
  <c r="G58"/>
  <c r="E58"/>
  <c r="F70"/>
  <c r="G70"/>
  <c r="E70"/>
  <c r="F77"/>
  <c r="G77"/>
  <c r="E77"/>
  <c r="F80"/>
  <c r="G80"/>
  <c r="F90"/>
  <c r="G90"/>
  <c r="E90"/>
  <c r="F102"/>
  <c r="G102"/>
  <c r="E102"/>
  <c r="F112"/>
  <c r="G112"/>
  <c r="E112"/>
  <c r="F114"/>
  <c r="F113" s="1"/>
  <c r="G114"/>
  <c r="G113" s="1"/>
  <c r="E114"/>
  <c r="E113" s="1"/>
  <c r="F115"/>
  <c r="G115"/>
  <c r="E115"/>
  <c r="F118"/>
  <c r="G118"/>
  <c r="E118"/>
  <c r="F121"/>
  <c r="G121"/>
  <c r="E121"/>
  <c r="F131"/>
  <c r="G131"/>
  <c r="E131"/>
  <c r="F136"/>
  <c r="G136"/>
  <c r="E136"/>
  <c r="F142"/>
  <c r="G142"/>
  <c r="E142"/>
  <c r="E139"/>
  <c r="F138"/>
  <c r="G138"/>
  <c r="F145"/>
  <c r="G145"/>
  <c r="E145"/>
  <c r="G151"/>
  <c r="F151"/>
  <c r="E44" l="1"/>
  <c r="E43" s="1"/>
  <c r="E42" s="1"/>
  <c r="E41" s="1"/>
  <c r="F39" i="6"/>
  <c r="E39"/>
  <c r="G26" i="9"/>
  <c r="G25" s="1"/>
  <c r="F29" i="7" l="1"/>
  <c r="F28" s="1"/>
  <c r="H30"/>
  <c r="G30"/>
  <c r="I23" i="9"/>
  <c r="H91"/>
  <c r="I91"/>
  <c r="G91"/>
  <c r="G90" s="1"/>
  <c r="G68"/>
  <c r="H68"/>
  <c r="I68"/>
  <c r="G108" i="8" l="1"/>
  <c r="I22" i="9"/>
  <c r="I31"/>
  <c r="I30" s="1"/>
  <c r="G60"/>
  <c r="G59" s="1"/>
  <c r="I124"/>
  <c r="I123" s="1"/>
  <c r="I122" s="1"/>
  <c r="H124"/>
  <c r="H123" s="1"/>
  <c r="H122" s="1"/>
  <c r="G123"/>
  <c r="G122" s="1"/>
  <c r="M120"/>
  <c r="L120"/>
  <c r="K120"/>
  <c r="J120"/>
  <c r="I120"/>
  <c r="I118" s="1"/>
  <c r="H120"/>
  <c r="H118" s="1"/>
  <c r="G120"/>
  <c r="G118" s="1"/>
  <c r="M117"/>
  <c r="L117"/>
  <c r="K117"/>
  <c r="J117"/>
  <c r="I115"/>
  <c r="H115"/>
  <c r="G115"/>
  <c r="I107"/>
  <c r="M105"/>
  <c r="M104" s="1"/>
  <c r="L105"/>
  <c r="L104" s="1"/>
  <c r="K105"/>
  <c r="K104" s="1"/>
  <c r="J105"/>
  <c r="I105"/>
  <c r="I104" s="1"/>
  <c r="I103" s="1"/>
  <c r="I101" s="1"/>
  <c r="H105"/>
  <c r="H104" s="1"/>
  <c r="H103" s="1"/>
  <c r="H101" s="1"/>
  <c r="G105"/>
  <c r="G104" s="1"/>
  <c r="G103" s="1"/>
  <c r="G102" s="1"/>
  <c r="G101" s="1"/>
  <c r="J104"/>
  <c r="I98"/>
  <c r="H98"/>
  <c r="G98"/>
  <c r="H96"/>
  <c r="G96"/>
  <c r="G95" s="1"/>
  <c r="M95"/>
  <c r="L95"/>
  <c r="K95"/>
  <c r="J95"/>
  <c r="M89"/>
  <c r="L89"/>
  <c r="K89"/>
  <c r="J89"/>
  <c r="I85"/>
  <c r="I84" s="1"/>
  <c r="H85"/>
  <c r="H84" s="1"/>
  <c r="M83"/>
  <c r="L83"/>
  <c r="K83"/>
  <c r="J83"/>
  <c r="M81"/>
  <c r="L81"/>
  <c r="K81"/>
  <c r="J81"/>
  <c r="I81"/>
  <c r="H81"/>
  <c r="G81"/>
  <c r="I79"/>
  <c r="H79"/>
  <c r="G79"/>
  <c r="I77"/>
  <c r="H77"/>
  <c r="H76" s="1"/>
  <c r="G77"/>
  <c r="M74"/>
  <c r="L74"/>
  <c r="K74"/>
  <c r="J74"/>
  <c r="I71"/>
  <c r="H71"/>
  <c r="G71"/>
  <c r="D27" i="6" s="1"/>
  <c r="D25" s="1"/>
  <c r="I67" i="9"/>
  <c r="I66" s="1"/>
  <c r="H67"/>
  <c r="H66" s="1"/>
  <c r="G67"/>
  <c r="G66" s="1"/>
  <c r="M52"/>
  <c r="L52"/>
  <c r="K52"/>
  <c r="J52"/>
  <c r="I52"/>
  <c r="I49" s="1"/>
  <c r="J14" i="8" s="1"/>
  <c r="H52" i="9"/>
  <c r="H49" s="1"/>
  <c r="I14" i="8" s="1"/>
  <c r="G52" i="9"/>
  <c r="G49" s="1"/>
  <c r="M45"/>
  <c r="L45"/>
  <c r="K45"/>
  <c r="J45"/>
  <c r="I45"/>
  <c r="I44" s="1"/>
  <c r="I43" s="1"/>
  <c r="H45"/>
  <c r="H44" s="1"/>
  <c r="H43" s="1"/>
  <c r="G45"/>
  <c r="G44" s="1"/>
  <c r="G43" s="1"/>
  <c r="M41"/>
  <c r="L41"/>
  <c r="K41"/>
  <c r="J41"/>
  <c r="I41"/>
  <c r="H41"/>
  <c r="G41"/>
  <c r="I38"/>
  <c r="I37" s="1"/>
  <c r="H38"/>
  <c r="H37" s="1"/>
  <c r="G38"/>
  <c r="G37" s="1"/>
  <c r="I34"/>
  <c r="I33" s="1"/>
  <c r="H34"/>
  <c r="H33" s="1"/>
  <c r="G34"/>
  <c r="G33" s="1"/>
  <c r="M33"/>
  <c r="L33"/>
  <c r="K33"/>
  <c r="J33"/>
  <c r="H31"/>
  <c r="H30" s="1"/>
  <c r="G31"/>
  <c r="G30" s="1"/>
  <c r="I25"/>
  <c r="H26"/>
  <c r="H25" s="1"/>
  <c r="M23"/>
  <c r="L23"/>
  <c r="K23"/>
  <c r="J23"/>
  <c r="H23"/>
  <c r="H22" s="1"/>
  <c r="G23"/>
  <c r="G22" s="1"/>
  <c r="I18"/>
  <c r="I17" s="1"/>
  <c r="I16" s="1"/>
  <c r="H18"/>
  <c r="H17" s="1"/>
  <c r="H16" s="1"/>
  <c r="G18"/>
  <c r="G17" s="1"/>
  <c r="G16" s="1"/>
  <c r="M16"/>
  <c r="L16"/>
  <c r="K16"/>
  <c r="J16"/>
  <c r="G150" i="8"/>
  <c r="G149" s="1"/>
  <c r="F150"/>
  <c r="F149" s="1"/>
  <c r="E150"/>
  <c r="E149" s="1"/>
  <c r="G147"/>
  <c r="G146" s="1"/>
  <c r="F147"/>
  <c r="F146" s="1"/>
  <c r="E147"/>
  <c r="E146" s="1"/>
  <c r="G144"/>
  <c r="G143" s="1"/>
  <c r="F144"/>
  <c r="F143" s="1"/>
  <c r="E144"/>
  <c r="E143" s="1"/>
  <c r="G141"/>
  <c r="G140" s="1"/>
  <c r="F141"/>
  <c r="F140" s="1"/>
  <c r="E141"/>
  <c r="E140" s="1"/>
  <c r="E138"/>
  <c r="E137" s="1"/>
  <c r="G137"/>
  <c r="F137"/>
  <c r="G135"/>
  <c r="G134" s="1"/>
  <c r="F135"/>
  <c r="F134" s="1"/>
  <c r="E135"/>
  <c r="E134" s="1"/>
  <c r="G132"/>
  <c r="F132"/>
  <c r="E132"/>
  <c r="G130"/>
  <c r="F130"/>
  <c r="E130"/>
  <c r="E128"/>
  <c r="G117"/>
  <c r="G116" s="1"/>
  <c r="F117"/>
  <c r="F116" s="1"/>
  <c r="F110" s="1"/>
  <c r="F109" s="1"/>
  <c r="E117"/>
  <c r="E116" s="1"/>
  <c r="F111"/>
  <c r="G107"/>
  <c r="G106" s="1"/>
  <c r="G105" s="1"/>
  <c r="G104" s="1"/>
  <c r="G101"/>
  <c r="G100" s="1"/>
  <c r="G99" s="1"/>
  <c r="G98" s="1"/>
  <c r="G97" s="1"/>
  <c r="F101"/>
  <c r="F100" s="1"/>
  <c r="F99" s="1"/>
  <c r="F98" s="1"/>
  <c r="F97" s="1"/>
  <c r="E101"/>
  <c r="E100" s="1"/>
  <c r="E99" s="1"/>
  <c r="E98" s="1"/>
  <c r="E97" s="1"/>
  <c r="G89"/>
  <c r="G88" s="1"/>
  <c r="G87" s="1"/>
  <c r="G86" s="1"/>
  <c r="G85" s="1"/>
  <c r="F89"/>
  <c r="F88" s="1"/>
  <c r="F87" s="1"/>
  <c r="F86" s="1"/>
  <c r="F85" s="1"/>
  <c r="E89"/>
  <c r="E88" s="1"/>
  <c r="E87" s="1"/>
  <c r="E86" s="1"/>
  <c r="E85" s="1"/>
  <c r="F79"/>
  <c r="G79"/>
  <c r="E79"/>
  <c r="G76"/>
  <c r="G75" s="1"/>
  <c r="F76"/>
  <c r="F75" s="1"/>
  <c r="E76"/>
  <c r="G69"/>
  <c r="G68" s="1"/>
  <c r="G67" s="1"/>
  <c r="G66" s="1"/>
  <c r="G65" s="1"/>
  <c r="F69"/>
  <c r="F68" s="1"/>
  <c r="F67" s="1"/>
  <c r="F66" s="1"/>
  <c r="F65" s="1"/>
  <c r="E69"/>
  <c r="E68" s="1"/>
  <c r="E67" s="1"/>
  <c r="E66" s="1"/>
  <c r="E65" s="1"/>
  <c r="G57"/>
  <c r="G56" s="1"/>
  <c r="G55" s="1"/>
  <c r="G54" s="1"/>
  <c r="G53" s="1"/>
  <c r="F57"/>
  <c r="F56" s="1"/>
  <c r="F55" s="1"/>
  <c r="F54" s="1"/>
  <c r="F53" s="1"/>
  <c r="E57"/>
  <c r="E56" s="1"/>
  <c r="E55" s="1"/>
  <c r="E54" s="1"/>
  <c r="E53" s="1"/>
  <c r="E34"/>
  <c r="E33" s="1"/>
  <c r="E32" s="1"/>
  <c r="E31" s="1"/>
  <c r="G23"/>
  <c r="G22" s="1"/>
  <c r="F23"/>
  <c r="F22" s="1"/>
  <c r="E23"/>
  <c r="E22" s="1"/>
  <c r="G17"/>
  <c r="F17"/>
  <c r="E17"/>
  <c r="L197" i="7"/>
  <c r="H192"/>
  <c r="G192"/>
  <c r="F192"/>
  <c r="H191"/>
  <c r="G191"/>
  <c r="G190" s="1"/>
  <c r="G189" s="1"/>
  <c r="G188" s="1"/>
  <c r="G187" s="1"/>
  <c r="F191"/>
  <c r="H190"/>
  <c r="F190"/>
  <c r="H189"/>
  <c r="F189"/>
  <c r="H188"/>
  <c r="F188"/>
  <c r="H187"/>
  <c r="F187"/>
  <c r="H185"/>
  <c r="H183"/>
  <c r="H181"/>
  <c r="G181"/>
  <c r="F181"/>
  <c r="F180" s="1"/>
  <c r="F179" s="1"/>
  <c r="F178" s="1"/>
  <c r="F177" s="1"/>
  <c r="F176" s="1"/>
  <c r="H180"/>
  <c r="G180"/>
  <c r="H179"/>
  <c r="G179"/>
  <c r="H178"/>
  <c r="G178"/>
  <c r="H177"/>
  <c r="G177"/>
  <c r="H176"/>
  <c r="G176"/>
  <c r="H172"/>
  <c r="G172"/>
  <c r="F172"/>
  <c r="H171"/>
  <c r="G171"/>
  <c r="F171"/>
  <c r="H170"/>
  <c r="G170"/>
  <c r="F170"/>
  <c r="H169"/>
  <c r="G169"/>
  <c r="F169"/>
  <c r="F168" s="1"/>
  <c r="F167" s="1"/>
  <c r="H168"/>
  <c r="G168"/>
  <c r="G167" s="1"/>
  <c r="H167"/>
  <c r="H165"/>
  <c r="G165"/>
  <c r="F165"/>
  <c r="H164"/>
  <c r="G164"/>
  <c r="F164"/>
  <c r="H163"/>
  <c r="G163"/>
  <c r="F163"/>
  <c r="H162"/>
  <c r="G162"/>
  <c r="F162"/>
  <c r="H160"/>
  <c r="G160"/>
  <c r="F160"/>
  <c r="L158"/>
  <c r="K158"/>
  <c r="J158"/>
  <c r="I158"/>
  <c r="H158"/>
  <c r="G158"/>
  <c r="F158"/>
  <c r="L157"/>
  <c r="K157"/>
  <c r="J157"/>
  <c r="I157"/>
  <c r="H157"/>
  <c r="G157"/>
  <c r="F157"/>
  <c r="H156"/>
  <c r="G156"/>
  <c r="F156"/>
  <c r="H155"/>
  <c r="G155"/>
  <c r="F155"/>
  <c r="H154"/>
  <c r="G154"/>
  <c r="F154"/>
  <c r="H153"/>
  <c r="G153"/>
  <c r="F153"/>
  <c r="H151"/>
  <c r="G151"/>
  <c r="F151"/>
  <c r="H150"/>
  <c r="G150"/>
  <c r="F150"/>
  <c r="H149"/>
  <c r="G149"/>
  <c r="F149"/>
  <c r="H148"/>
  <c r="G148"/>
  <c r="F148"/>
  <c r="H146"/>
  <c r="G146"/>
  <c r="F146"/>
  <c r="H145"/>
  <c r="G145"/>
  <c r="F145"/>
  <c r="H144"/>
  <c r="G144"/>
  <c r="F144"/>
  <c r="H143"/>
  <c r="G143"/>
  <c r="F143"/>
  <c r="H141"/>
  <c r="G141"/>
  <c r="F141"/>
  <c r="H139"/>
  <c r="G139"/>
  <c r="F139"/>
  <c r="H138"/>
  <c r="G138"/>
  <c r="F138"/>
  <c r="F137" s="1"/>
  <c r="F136" s="1"/>
  <c r="H137"/>
  <c r="G137"/>
  <c r="G136" s="1"/>
  <c r="H136"/>
  <c r="H134"/>
  <c r="G134"/>
  <c r="G133" s="1"/>
  <c r="G132" s="1"/>
  <c r="G131" s="1"/>
  <c r="F134"/>
  <c r="H133"/>
  <c r="H132" s="1"/>
  <c r="H131" s="1"/>
  <c r="F133"/>
  <c r="F132" s="1"/>
  <c r="F131" s="1"/>
  <c r="H130"/>
  <c r="G130"/>
  <c r="F130"/>
  <c r="H128"/>
  <c r="G128"/>
  <c r="F128"/>
  <c r="H126"/>
  <c r="G126"/>
  <c r="F126"/>
  <c r="H124"/>
  <c r="G124"/>
  <c r="F124"/>
  <c r="L122"/>
  <c r="K122"/>
  <c r="J122"/>
  <c r="I122"/>
  <c r="H122"/>
  <c r="G122"/>
  <c r="G121" s="1"/>
  <c r="G120" s="1"/>
  <c r="G119" s="1"/>
  <c r="F122"/>
  <c r="H121"/>
  <c r="H120" s="1"/>
  <c r="H119" s="1"/>
  <c r="F121"/>
  <c r="F120" s="1"/>
  <c r="F119" s="1"/>
  <c r="H117"/>
  <c r="G117"/>
  <c r="G116" s="1"/>
  <c r="G115" s="1"/>
  <c r="G114" s="1"/>
  <c r="G113" s="1"/>
  <c r="F117"/>
  <c r="H116"/>
  <c r="H115" s="1"/>
  <c r="H114" s="1"/>
  <c r="H113" s="1"/>
  <c r="F116"/>
  <c r="F115" s="1"/>
  <c r="F114" s="1"/>
  <c r="F113" s="1"/>
  <c r="H111"/>
  <c r="G111"/>
  <c r="F111"/>
  <c r="H105"/>
  <c r="H103"/>
  <c r="G103"/>
  <c r="F103"/>
  <c r="H101"/>
  <c r="G101"/>
  <c r="G100" s="1"/>
  <c r="G99" s="1"/>
  <c r="G98" s="1"/>
  <c r="G97" s="1"/>
  <c r="F101"/>
  <c r="H100"/>
  <c r="H99" s="1"/>
  <c r="H98" s="1"/>
  <c r="H97" s="1"/>
  <c r="F100"/>
  <c r="F99" s="1"/>
  <c r="F98" s="1"/>
  <c r="F97" s="1"/>
  <c r="H95"/>
  <c r="H94" s="1"/>
  <c r="H93" s="1"/>
  <c r="H92" s="1"/>
  <c r="H91" s="1"/>
  <c r="G95"/>
  <c r="F95"/>
  <c r="F94" s="1"/>
  <c r="F93" s="1"/>
  <c r="F92" s="1"/>
  <c r="F91" s="1"/>
  <c r="G94"/>
  <c r="G93" s="1"/>
  <c r="G92" s="1"/>
  <c r="G91" s="1"/>
  <c r="L91"/>
  <c r="K91"/>
  <c r="J91"/>
  <c r="I91"/>
  <c r="F89"/>
  <c r="F88"/>
  <c r="F87" s="1"/>
  <c r="F86" s="1"/>
  <c r="L84"/>
  <c r="K84"/>
  <c r="J84"/>
  <c r="I84"/>
  <c r="H84"/>
  <c r="G84"/>
  <c r="G83" s="1"/>
  <c r="G82" s="1"/>
  <c r="G81" s="1"/>
  <c r="G80" s="1"/>
  <c r="F84"/>
  <c r="H83"/>
  <c r="H82" s="1"/>
  <c r="H81" s="1"/>
  <c r="F83"/>
  <c r="F82" s="1"/>
  <c r="F81" s="1"/>
  <c r="F80" s="1"/>
  <c r="L78"/>
  <c r="K78"/>
  <c r="J78"/>
  <c r="I78"/>
  <c r="H78"/>
  <c r="G78"/>
  <c r="F78"/>
  <c r="L75"/>
  <c r="K75"/>
  <c r="J75"/>
  <c r="I75"/>
  <c r="H75"/>
  <c r="G75"/>
  <c r="F75"/>
  <c r="H73"/>
  <c r="H72" s="1"/>
  <c r="H66" s="1"/>
  <c r="H65" s="1"/>
  <c r="H64" s="1"/>
  <c r="G73"/>
  <c r="F73"/>
  <c r="F72" s="1"/>
  <c r="F66" s="1"/>
  <c r="F65" s="1"/>
  <c r="F64" s="1"/>
  <c r="L72"/>
  <c r="K72"/>
  <c r="J72"/>
  <c r="I72"/>
  <c r="G72"/>
  <c r="G66" s="1"/>
  <c r="G65" s="1"/>
  <c r="G64" s="1"/>
  <c r="G62"/>
  <c r="F62"/>
  <c r="F61" s="1"/>
  <c r="F60" s="1"/>
  <c r="F59" s="1"/>
  <c r="F58" s="1"/>
  <c r="F57" s="1"/>
  <c r="H61"/>
  <c r="G61"/>
  <c r="G60" s="1"/>
  <c r="G59" s="1"/>
  <c r="G58" s="1"/>
  <c r="G57" s="1"/>
  <c r="H60"/>
  <c r="H59" s="1"/>
  <c r="H58" s="1"/>
  <c r="H57" s="1"/>
  <c r="H55"/>
  <c r="H54" s="1"/>
  <c r="H53" s="1"/>
  <c r="H52" s="1"/>
  <c r="G55"/>
  <c r="G54" s="1"/>
  <c r="G53" s="1"/>
  <c r="G52" s="1"/>
  <c r="F55"/>
  <c r="F54" s="1"/>
  <c r="F53" s="1"/>
  <c r="F52" s="1"/>
  <c r="F46" s="1"/>
  <c r="H50"/>
  <c r="G50"/>
  <c r="G49" s="1"/>
  <c r="G48" s="1"/>
  <c r="G47" s="1"/>
  <c r="F50"/>
  <c r="H49"/>
  <c r="H48" s="1"/>
  <c r="H47" s="1"/>
  <c r="F49"/>
  <c r="F48" s="1"/>
  <c r="F47" s="1"/>
  <c r="L44"/>
  <c r="K44"/>
  <c r="J44"/>
  <c r="I44"/>
  <c r="H44"/>
  <c r="G44"/>
  <c r="G43" s="1"/>
  <c r="F44"/>
  <c r="H43"/>
  <c r="F43"/>
  <c r="H41"/>
  <c r="G41"/>
  <c r="F41"/>
  <c r="H39"/>
  <c r="G39"/>
  <c r="F39"/>
  <c r="F37"/>
  <c r="H36"/>
  <c r="H35" s="1"/>
  <c r="H34" s="1"/>
  <c r="H33" s="1"/>
  <c r="G36"/>
  <c r="G35"/>
  <c r="G34"/>
  <c r="G33"/>
  <c r="F31"/>
  <c r="H29"/>
  <c r="G29"/>
  <c r="L28"/>
  <c r="K28"/>
  <c r="J28"/>
  <c r="I28"/>
  <c r="F27"/>
  <c r="H25"/>
  <c r="H24" s="1"/>
  <c r="H23" s="1"/>
  <c r="G25"/>
  <c r="G24" s="1"/>
  <c r="G23" s="1"/>
  <c r="F25"/>
  <c r="F24" s="1"/>
  <c r="F23" s="1"/>
  <c r="H19"/>
  <c r="H18" s="1"/>
  <c r="H17" s="1"/>
  <c r="H16" s="1"/>
  <c r="H15" s="1"/>
  <c r="G19"/>
  <c r="G18" s="1"/>
  <c r="G17" s="1"/>
  <c r="G16" s="1"/>
  <c r="G15" s="1"/>
  <c r="F19"/>
  <c r="F18"/>
  <c r="F17" s="1"/>
  <c r="F16" s="1"/>
  <c r="F15" s="1"/>
  <c r="L15"/>
  <c r="K15"/>
  <c r="J15"/>
  <c r="I15"/>
  <c r="L14"/>
  <c r="L195" s="1"/>
  <c r="K14"/>
  <c r="K195" s="1"/>
  <c r="J14"/>
  <c r="J195" s="1"/>
  <c r="I14"/>
  <c r="I195" s="1"/>
  <c r="F38" i="6"/>
  <c r="E38"/>
  <c r="D38"/>
  <c r="D32"/>
  <c r="F21"/>
  <c r="E21"/>
  <c r="D21"/>
  <c r="E16" i="8" l="1"/>
  <c r="G16"/>
  <c r="F16"/>
  <c r="H114" i="9"/>
  <c r="H113" s="1"/>
  <c r="H95"/>
  <c r="G113"/>
  <c r="G112" s="1"/>
  <c r="G114"/>
  <c r="I113"/>
  <c r="F35" i="6" s="1"/>
  <c r="F34" s="1"/>
  <c r="I114" i="9"/>
  <c r="I95"/>
  <c r="I94" s="1"/>
  <c r="I93" s="1"/>
  <c r="G76"/>
  <c r="I76"/>
  <c r="I75" s="1"/>
  <c r="G40"/>
  <c r="E127" i="8" s="1"/>
  <c r="E126" s="1"/>
  <c r="E125" s="1"/>
  <c r="E123" s="1"/>
  <c r="E122" s="1"/>
  <c r="I40" i="9"/>
  <c r="G127" i="8" s="1"/>
  <c r="G126" s="1"/>
  <c r="G125" s="1"/>
  <c r="G124" s="1"/>
  <c r="G123" s="1"/>
  <c r="G122" s="1"/>
  <c r="H40" i="9"/>
  <c r="F127" i="8" s="1"/>
  <c r="F126" s="1"/>
  <c r="F125" s="1"/>
  <c r="F124" s="1"/>
  <c r="F123" s="1"/>
  <c r="F122" s="1"/>
  <c r="I65"/>
  <c r="H83" i="9"/>
  <c r="E30" i="6" s="1"/>
  <c r="J65" i="8"/>
  <c r="I83" i="9"/>
  <c r="F30" i="6" s="1"/>
  <c r="H46" i="7"/>
  <c r="H80"/>
  <c r="G27"/>
  <c r="G28"/>
  <c r="H27"/>
  <c r="H28"/>
  <c r="F36"/>
  <c r="F35" s="1"/>
  <c r="F34" s="1"/>
  <c r="F33" s="1"/>
  <c r="G46"/>
  <c r="E74" i="8"/>
  <c r="E73" s="1"/>
  <c r="G100" i="9"/>
  <c r="F19" i="6"/>
  <c r="H100" i="9"/>
  <c r="E32" i="6"/>
  <c r="F15"/>
  <c r="I100" i="9"/>
  <c r="F32" i="6"/>
  <c r="I112" i="9"/>
  <c r="E15" i="6"/>
  <c r="F27"/>
  <c r="G21" i="9"/>
  <c r="G20" s="1"/>
  <c r="E108" i="8"/>
  <c r="E107" s="1"/>
  <c r="E106" s="1"/>
  <c r="E105" s="1"/>
  <c r="E104" s="1"/>
  <c r="D19" i="6"/>
  <c r="G117" i="9"/>
  <c r="D37" i="6"/>
  <c r="D36" s="1"/>
  <c r="I117" i="9"/>
  <c r="F37" i="6"/>
  <c r="F36" s="1"/>
  <c r="D15"/>
  <c r="H21" i="9"/>
  <c r="H20" s="1"/>
  <c r="F108" i="8"/>
  <c r="F107" s="1"/>
  <c r="F106" s="1"/>
  <c r="F105" s="1"/>
  <c r="F104" s="1"/>
  <c r="E19" i="6"/>
  <c r="E27"/>
  <c r="D35"/>
  <c r="D34" s="1"/>
  <c r="H117" i="9"/>
  <c r="E37" i="6"/>
  <c r="E36" s="1"/>
  <c r="I60" i="9"/>
  <c r="H60"/>
  <c r="E75" i="8"/>
  <c r="F74"/>
  <c r="F73" s="1"/>
  <c r="G74"/>
  <c r="G73" s="1"/>
  <c r="G103"/>
  <c r="F22" i="7"/>
  <c r="F21" s="1"/>
  <c r="F14" s="1"/>
  <c r="F195" s="1"/>
  <c r="H22"/>
  <c r="H21" s="1"/>
  <c r="H14" s="1"/>
  <c r="H195" s="1"/>
  <c r="G22"/>
  <c r="G21" s="1"/>
  <c r="G14" s="1"/>
  <c r="G195" s="1"/>
  <c r="K15" i="9"/>
  <c r="K14" s="1"/>
  <c r="G94"/>
  <c r="G93" s="1"/>
  <c r="H75"/>
  <c r="H29"/>
  <c r="H94"/>
  <c r="H93" s="1"/>
  <c r="G29"/>
  <c r="L15"/>
  <c r="L14" s="1"/>
  <c r="M15"/>
  <c r="M14" s="1"/>
  <c r="J15"/>
  <c r="J14" s="1"/>
  <c r="G75"/>
  <c r="I29"/>
  <c r="I20"/>
  <c r="H112" l="1"/>
  <c r="E35" i="6"/>
  <c r="E34" s="1"/>
  <c r="G36" i="9"/>
  <c r="H36"/>
  <c r="I36"/>
  <c r="E14" i="8"/>
  <c r="F103"/>
  <c r="E16" i="6"/>
  <c r="H73" i="8"/>
  <c r="G89" i="9"/>
  <c r="F29" i="6"/>
  <c r="E29"/>
  <c r="F16"/>
  <c r="I73" i="8"/>
  <c r="H89" i="9"/>
  <c r="E31" i="6" s="1"/>
  <c r="E17"/>
  <c r="F17"/>
  <c r="I89" i="9"/>
  <c r="F31" i="6" s="1"/>
  <c r="J73" i="8"/>
  <c r="D16" i="6"/>
  <c r="D29"/>
  <c r="D17"/>
  <c r="H14" i="8"/>
  <c r="I59" i="9"/>
  <c r="I58" s="1"/>
  <c r="H59"/>
  <c r="H58" s="1"/>
  <c r="I48"/>
  <c r="G14" i="8"/>
  <c r="F14"/>
  <c r="G83" i="9"/>
  <c r="G56"/>
  <c r="G15"/>
  <c r="I15"/>
  <c r="I14" s="1"/>
  <c r="H15" l="1"/>
  <c r="H14" s="1"/>
  <c r="I74"/>
  <c r="E14" i="6"/>
  <c r="D14"/>
  <c r="F14"/>
  <c r="E28"/>
  <c r="I47" i="9"/>
  <c r="F24" i="6"/>
  <c r="F23" s="1"/>
  <c r="G48" i="9"/>
  <c r="F28" i="6"/>
  <c r="H65" i="8"/>
  <c r="H74" i="9"/>
  <c r="G47" l="1"/>
  <c r="D24" i="6"/>
  <c r="D23" s="1"/>
  <c r="H57" i="9"/>
  <c r="I57"/>
  <c r="H48"/>
  <c r="H47" l="1"/>
  <c r="E24" i="6"/>
  <c r="E23" s="1"/>
  <c r="I197" i="7"/>
  <c r="F34" i="8"/>
  <c r="F33" s="1"/>
  <c r="F32" s="1"/>
  <c r="F31" s="1"/>
  <c r="F152" s="1"/>
  <c r="F154" s="1"/>
  <c r="G34"/>
  <c r="G33" s="1"/>
  <c r="G32" s="1"/>
  <c r="D30" i="6"/>
  <c r="D28" s="1"/>
  <c r="G74" i="9"/>
  <c r="G14" s="1"/>
  <c r="D40" i="6" l="1"/>
  <c r="G126" i="9" s="1"/>
  <c r="G127" s="1"/>
  <c r="G31" i="8"/>
  <c r="G152" s="1"/>
  <c r="G154" s="1"/>
  <c r="E25" i="6"/>
  <c r="E40" s="1"/>
  <c r="H126" i="9" s="1"/>
  <c r="J197" i="7"/>
  <c r="H56" i="9"/>
  <c r="F25" i="6"/>
  <c r="F40" s="1"/>
  <c r="I126" i="9" s="1"/>
  <c r="I56"/>
  <c r="K197" i="7"/>
  <c r="H127" i="9" l="1"/>
  <c r="I127"/>
</calcChain>
</file>

<file path=xl/sharedStrings.xml><?xml version="1.0" encoding="utf-8"?>
<sst xmlns="http://schemas.openxmlformats.org/spreadsheetml/2006/main" count="1718" uniqueCount="382">
  <si>
    <t>к  решению Совета депутатов</t>
  </si>
  <si>
    <t>Ленинградской области</t>
  </si>
  <si>
    <t>2025 год</t>
  </si>
  <si>
    <t>2026 год</t>
  </si>
  <si>
    <t>2027 год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</si>
  <si>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</si>
  <si>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</si>
  <si>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</si>
  <si>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</si>
  <si>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>Приложение 4</t>
  </si>
  <si>
    <t>Распределение бюджетных ассигнований по разделам, подразделам классификации расходов  бюджета муниципального образования Усадищенское сельское поселение на 2025 год и плановый период 2026 и 2027 годов</t>
  </si>
  <si>
    <t>Наименование раздела и подраздела</t>
  </si>
  <si>
    <t>Код</t>
  </si>
  <si>
    <t>раздела</t>
  </si>
  <si>
    <t>подраздела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</si>
  <si>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</si>
  <si>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</si>
  <si>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</si>
  <si>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</si>
  <si>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</si>
  <si>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</si>
  <si>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</si>
  <si>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</si>
  <si>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органов местного самоуправления</t>
  </si>
  <si>
    <t>800</t>
  </si>
  <si>
    <t>0107</t>
  </si>
  <si>
    <t>Резервный фонд  МО Усадищенское сельское поселение в рамках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</si>
  <si>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</si>
  <si>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</si>
  <si>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</si>
  <si>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</si>
  <si>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</si>
  <si>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</si>
  <si>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</si>
  <si>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</si>
  <si>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</si>
  <si>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Безопасность МО Усадищенское сельское поселение Волховского муниципального района ЛО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</si>
  <si>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</si>
  <si>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</si>
  <si>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</si>
  <si>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</si>
  <si>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</si>
  <si>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</si>
  <si>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</si>
  <si>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</si>
  <si>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</si>
  <si>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</si>
  <si>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</si>
  <si>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</si>
  <si>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</si>
  <si>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</si>
  <si>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</si>
  <si>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</si>
  <si>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</si>
  <si>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</si>
  <si>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</si>
  <si>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</si>
  <si>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</si>
  <si>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</si>
  <si>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</si>
  <si>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ФИЗИЧЕСКАЯ КУЛЬТУРА И СПОРТ</t>
  </si>
  <si>
    <t>1100</t>
  </si>
  <si>
    <t>Физическая культура</t>
  </si>
  <si>
    <t>1101</t>
  </si>
  <si>
    <t>Условно утвержденные расходы</t>
  </si>
  <si>
    <t>9900</t>
  </si>
  <si>
    <t>9999</t>
  </si>
  <si>
    <t>ВСЕГО РАСХОДОВ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</si>
  <si>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</si>
  <si>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</si>
  <si>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</si>
  <si>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</si>
  <si>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</si>
  <si>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</si>
  <si>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</si>
  <si>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</si>
  <si>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</si>
  <si>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</si>
  <si>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</si>
  <si>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</si>
  <si>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</si>
  <si>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</si>
  <si>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</si>
  <si>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</si>
  <si>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</si>
  <si>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</si>
  <si>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</si>
  <si>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</si>
  <si>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</si>
  <si>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</si>
  <si>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</si>
  <si>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</si>
  <si>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</si>
  <si>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</si>
  <si>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</si>
  <si>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</si>
  <si>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</si>
  <si>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</si>
  <si>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</si>
  <si>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</si>
  <si>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</si>
  <si>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</si>
  <si>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</si>
  <si>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</si>
  <si>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</si>
  <si>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</si>
  <si>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</si>
  <si>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</si>
  <si>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</si>
  <si>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</si>
  <si>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</si>
  <si>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</si>
  <si>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</si>
  <si>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</si>
  <si>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</si>
  <si>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</si>
  <si>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</si>
  <si>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</si>
  <si>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</si>
  <si>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</si>
  <si>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</si>
  <si>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</si>
  <si>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</si>
  <si>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</si>
  <si>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</si>
  <si>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</si>
  <si>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</si>
  <si>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</si>
  <si>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</si>
  <si>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</si>
  <si>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</si>
  <si>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</si>
  <si>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</si>
  <si>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</si>
  <si>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</si>
  <si>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</si>
  <si>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</si>
  <si>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</si>
  <si>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</si>
  <si>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</si>
  <si>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</si>
  <si>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</si>
  <si>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</si>
  <si>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</si>
  <si>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</si>
  <si>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</si>
  <si>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</si>
  <si>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</si>
  <si>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</si>
  <si>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</si>
  <si>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</si>
  <si>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</si>
  <si>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</si>
  <si>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</si>
  <si>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</si>
  <si>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</si>
  <si>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</si>
  <si>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</si>
  <si>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</si>
  <si>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</si>
  <si>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</si>
  <si>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</si>
  <si>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</si>
  <si>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</si>
  <si>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</si>
  <si>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</si>
  <si>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</si>
  <si>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</si>
  <si>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</si>
  <si>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</si>
  <si>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</si>
  <si>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</si>
  <si>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</si>
  <si>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</si>
  <si>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</si>
  <si>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</si>
  <si>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</si>
  <si>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</si>
  <si>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</si>
  <si>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</si>
  <si>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</si>
  <si>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</si>
  <si>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</si>
  <si>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</si>
  <si>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</si>
  <si>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</si>
  <si>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</si>
  <si>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</si>
  <si>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</si>
  <si>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</si>
  <si>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</si>
  <si>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</si>
  <si>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</si>
  <si>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</si>
  <si>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</si>
  <si>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</si>
  <si>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</si>
  <si>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</si>
  <si>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</si>
  <si>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</si>
  <si>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</si>
  <si>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</si>
  <si>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</si>
  <si>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</si>
  <si>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</si>
  <si>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</si>
  <si>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</si>
  <si>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</si>
  <si>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</si>
  <si>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</si>
  <si>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</si>
  <si>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</si>
  <si>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</si>
  <si>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</si>
  <si>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</si>
  <si>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</si>
  <si>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</si>
  <si>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</si>
  <si>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</si>
  <si>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</si>
  <si>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</si>
  <si>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</si>
  <si>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</si>
  <si>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</si>
  <si>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</si>
  <si>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</si>
  <si>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</si>
  <si>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</si>
  <si>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</si>
  <si>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</si>
  <si>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</si>
  <si>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</si>
  <si>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</si>
  <si>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</si>
  <si>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</si>
  <si>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</si>
  <si>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</si>
  <si>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</si>
  <si>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</si>
  <si>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</si>
  <si>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</si>
  <si>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</si>
  <si>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</si>
  <si>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</si>
  <si>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</si>
  <si>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</si>
  <si>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</si>
  <si>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</si>
  <si>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</si>
  <si>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</si>
  <si>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</si>
  <si>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</si>
  <si>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</si>
  <si>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</si>
  <si>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</si>
  <si>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</si>
  <si>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</si>
  <si>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</si>
  <si>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</si>
  <si>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</si>
  <si>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</si>
  <si>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</si>
  <si>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</si>
  <si>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</si>
  <si>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</si>
  <si>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</si>
  <si>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</si>
  <si>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</si>
  <si>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</si>
  <si>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</si>
  <si>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</si>
  <si>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</si>
  <si>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</si>
  <si>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</si>
  <si>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t>Приложение 6</t>
  </si>
  <si>
    <t xml:space="preserve">                 к решению Совета депутатов</t>
  </si>
  <si>
    <t xml:space="preserve">Распределение бюджетных ассигнований по целевым статьям (муниципальным программам МО  Усадищенское сельское поселение и непрограммным направлениям деятельности), группам  видов расходов классификации расходов бюджетов, по разделам и подразделам классификации расходов бюджетов на 2025 год и плановый период 2026 и 2027 годов </t>
  </si>
  <si>
    <t>КЦСР</t>
  </si>
  <si>
    <t>КВР</t>
  </si>
  <si>
    <t>КФСР</t>
  </si>
  <si>
    <t>Сумма (тыс. рублей)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</si>
  <si>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2025-2027г.г.</t>
  </si>
  <si>
    <t>01 0 00 00000</t>
  </si>
  <si>
    <t>Комплексы процессных мероприятий</t>
  </si>
  <si>
    <t>Национальная безопасность  и правохранительная деятельность</t>
  </si>
  <si>
    <t>Муниципальная программа "Устойчивое общественное развитие в МО Усадищенское сельское поселение Волховского муниципального района Ленинградской области"</t>
  </si>
  <si>
    <t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движения"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</si>
  <si>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."</t>
  </si>
  <si>
    <t>Муниципальная программа "Повышение безопасности дорожного движения на территории МО Усадищенское сельское поселение"</t>
  </si>
  <si>
    <t>Комплекс процессный мероприятий "Обеспечение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</si>
  <si>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05 4 01 00000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</si>
  <si>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 в сельской местности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</si>
  <si>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области»</t>
  </si>
  <si>
    <t>Региональные проекты</t>
  </si>
  <si>
    <t>07 2 00 00000</t>
  </si>
  <si>
    <t>Региональный проект "Формирование комфортной городской среды"</t>
  </si>
  <si>
    <t>07 2 F2 00000</t>
  </si>
  <si>
    <t>Реализация программ формирования современной городской среды</t>
  </si>
  <si>
    <t>07 2 F2 55550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</si>
  <si>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Волховского муниципального района ЛО"</t>
  </si>
  <si>
    <t>Комплекс процессных мероприятий "Формирование и обеспечение благоприятных условий для создания, развития и устойчивого функционирования малого и среднего предпринимательства"</t>
  </si>
  <si>
    <t>Формирование и обеспечение благоприятных условий для создания, развития и устойчивого функционирования малого и среднего предпринимательства</t>
  </si>
  <si>
    <t>Муниципальная программа "Газификация МО Усадищенское сельское поселение"</t>
  </si>
  <si>
    <t>Комплекс процессных мероприятий "Создание благоприятных условий для газификации индивидуальных жилых домов"</t>
  </si>
  <si>
    <t>Создание благоприятных условий для газификации индивидуальных жилых домов</t>
  </si>
  <si>
    <t>Муниципальная программа "Энергосбережение и повышение энергетической эффективности на территории МО Усадищенское сельское поселение"</t>
  </si>
  <si>
    <t>Комплекс процессных мероприятий "Разработка мероприятий, обеспечивающих устойчивое снижение потребления ИЭР на территории МО Усадищенское сельское поселение."</t>
  </si>
  <si>
    <t>Муниципальная программа "Благоустройство, санитарное содержание и развитие территории МО Усадищенское сельское поселение Волховского муниципального района ЛО"</t>
  </si>
  <si>
    <t>Комплексы процессных мероприятий по созданию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</si>
  <si>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Расходы бюджета МО Усадищенское поселение мероприятий о санитарной очистке территории, ремонту и содержанию уличного освещения,благоустройстве территорий</t>
  </si>
  <si>
    <t>11 4 01 01170</t>
  </si>
  <si>
    <t>Муниципальная программа "Развитие культуры в МО Усадищенское сельское поселение Волховского муниципального района ЛО"</t>
  </si>
  <si>
    <t xml:space="preserve">Комплекс процессных мероприятий "Развитие культуры в муниципальном образовании Усадищенское сельское поселение Волховского муниципального района Ленинградской области" </t>
  </si>
  <si>
    <t>Обеспечение деятельности (услуги,работы)  муниципальных бюджетных учреждений</t>
  </si>
  <si>
    <t>13 4 01 00170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</si>
  <si>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</si>
  <si>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Муниципальная программа "Развитие физической культуры и спорта в МО Усадищенское сельское поселение Волховского муниципального района ЛО"</t>
  </si>
  <si>
    <t>Мероприятия по ПСД для проведения капитального ремонта здания ДК Усадищенского сельского поселения</t>
  </si>
  <si>
    <t>13 4 01 60480</t>
  </si>
  <si>
    <t>убрать строку</t>
  </si>
  <si>
    <t>Предоставление  субсидий бюджетным учреждениям на иные цели</t>
  </si>
  <si>
    <t>Комплекс процессных  мероприятий "Создание эффективной системы физического воспитания и оздоровления"</t>
  </si>
  <si>
    <t>Обеспечение деятельности (услуги,работы) муниципальных бюджетных учреждений</t>
  </si>
  <si>
    <t>14 4 01 00170</t>
  </si>
  <si>
    <t>Обеспечение деятельности органов местного самоуправления МО Усадищенское сельское поселение Волховского муниципального района</t>
  </si>
  <si>
    <t>100</t>
  </si>
  <si>
    <t>Иные бюджетные ассигнования</t>
  </si>
  <si>
    <t>68 9 0110220</t>
  </si>
  <si>
    <t>870</t>
  </si>
  <si>
    <t>68 9 0110240</t>
  </si>
  <si>
    <t>На оплату вознаграждения агенту за изготовление платежных извещений</t>
  </si>
  <si>
    <t>На осуществление полномочий по вопросам проведения ремонта муниципального жилищного фонда в рамках непрограммных расходов МО Усадищенское сельское поселение Волховского муниципального района</t>
  </si>
  <si>
    <t>Содержание имущества казны</t>
  </si>
  <si>
    <t>689 9 01 10680</t>
  </si>
  <si>
    <t>На осуществление полномочий по доплатам к пенсиям муниципальных служащих в рамках непрограммных расходов</t>
  </si>
  <si>
    <t>300</t>
  </si>
  <si>
    <t>99 9 99 99999</t>
  </si>
  <si>
    <t>Приложение 7</t>
  </si>
  <si>
    <t>Ведомственная структура расходов бюджета муниципального образования Усадищенского сельского поселения Волховского муниципального района Ленинградской области на 2025 год и плановый период 2026 и 2027 годов.</t>
  </si>
  <si>
    <t>Г</t>
  </si>
  <si>
    <t>Сумма(тыс.рублей)</t>
  </si>
  <si>
    <t>Администрация муниципального образования Усадищенское сельское поселение</t>
  </si>
  <si>
    <t>871</t>
  </si>
  <si>
    <t>Организация и проведение мероприятий по предупреждению чрезвычайных ситуаций мирного и военного времени</t>
  </si>
  <si>
    <t>Чистка и обустройство пожарных водоемов</t>
  </si>
  <si>
    <t>Комплексы процессных мероприятий"</t>
  </si>
  <si>
    <t xml:space="preserve">04 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</si>
  <si>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-олховского муниципального района ЛО"</t>
  </si>
  <si>
    <t>На оплату  вознограждения агенту за изготовление платежных поручений</t>
  </si>
  <si>
    <t>Содержание  имущества казны</t>
  </si>
  <si>
    <t>Комплекс процессных мероприятий  "Благоустройство, санитарное  содержание  и развитие территории МО Усадищенское сельское поселение Волховского муниципального райрна"</t>
  </si>
  <si>
    <t>114 01 01170</t>
  </si>
  <si>
    <t>Комплекс процессных мероприятий     "Развитие культуры в муниципальном образовании  Усадищенское сельское поселение Волховскогоо муниципального образрвания ЛО"</t>
  </si>
  <si>
    <t>Обеспечении деятельности ( услуги, работы) муниципальных бюджетных учреждений</t>
  </si>
  <si>
    <r>
      <rPr>
        <sz val="11"/>
        <color theme="1"/>
        <rFont val="Times New Roman"/>
        <family val="1"/>
        <charset val="204"/>
      </rPr>
      <t>13 4 01 00</t>
    </r>
    <r>
      <rPr>
        <b/>
        <sz val="11"/>
        <color indexed="8"/>
        <rFont val="Times New Roman"/>
        <family val="1"/>
        <charset val="204"/>
      </rPr>
      <t>170</t>
    </r>
  </si>
  <si>
    <r>
      <rPr>
        <sz val="11"/>
        <color theme="1"/>
        <rFont val="Times New Roman"/>
        <family val="1"/>
        <charset val="204"/>
      </rPr>
      <t>14 4 01 00</t>
    </r>
    <r>
      <rPr>
        <b/>
        <sz val="11"/>
        <color indexed="8"/>
        <rFont val="Times New Roman"/>
        <family val="1"/>
        <charset val="204"/>
      </rPr>
      <t>170</t>
    </r>
  </si>
  <si>
    <t>99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</si>
  <si>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</si>
  <si>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</si>
  <si>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</si>
  <si>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06 4 01 S5130</t>
  </si>
  <si>
    <t>06 4 01S5130</t>
  </si>
  <si>
    <t>05 7 01 SD140</t>
  </si>
  <si>
    <t>05 7 00 00000</t>
  </si>
  <si>
    <t>05 7 01 00000</t>
  </si>
  <si>
    <t>от 31.01.2025 №1</t>
  </si>
  <si>
    <t>Предоставление иных субсидий бюджетным, автономным учреждениям и иным некоммерческим организациям</t>
  </si>
  <si>
    <t>13 4 01 00200</t>
  </si>
  <si>
    <t>Субсидия на проектно-сметные работы</t>
  </si>
  <si>
    <t>01 0000000</t>
  </si>
  <si>
    <t>На ремонт автомобильных дорог общего пользования местного значения</t>
  </si>
  <si>
    <t>Содержание автомобильных дорог общего пользования и искусственных дорожных покрытий</t>
  </si>
  <si>
    <t>Отраслевой проект</t>
  </si>
  <si>
    <t>Отраслевой проект "Развитие и приведение в нормативное состояние автомобильных дорог общего пользования"</t>
  </si>
  <si>
    <t>Мероприятия по беспечению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</si>
  <si>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На реализацию областного закона от 16 февраля 2024 года №10-оз " О содействии участию населения в осуществлении местного самоуправления в Ленинградской области"</t>
  </si>
  <si>
    <t>Ремонт дороги общего пользования в дер.Безово</t>
  </si>
  <si>
    <t>На содержание имущества казны</t>
  </si>
  <si>
    <t>10 4 01 01110</t>
  </si>
  <si>
    <t xml:space="preserve">от13.02.2025 № __          </t>
  </si>
  <si>
    <t>от 13.02.2025г. №__</t>
  </si>
  <si>
    <t>34,4</t>
  </si>
</sst>
</file>

<file path=xl/styles.xml><?xml version="1.0" encoding="utf-8"?>
<styleSheet xmlns="http://schemas.openxmlformats.org/spreadsheetml/2006/main">
  <numFmts count="11">
    <numFmt numFmtId="164" formatCode="_-* #\ ##0.00_р_._-;\-* #\ ##0.00_р_._-;_-* &quot;-&quot;??_р_._-;_-@_-"/>
    <numFmt numFmtId="165" formatCode="#\ ##0.0"/>
    <numFmt numFmtId="166" formatCode="0.0"/>
    <numFmt numFmtId="167" formatCode="?"/>
    <numFmt numFmtId="168" formatCode="_-* #\ ##0.0_р_._-;\-* #\ ##0.0_р_._-;_-* &quot;-&quot;?_р_._-;_-@_-"/>
    <numFmt numFmtId="169" formatCode="#\ ##0.00&quot;р.&quot;"/>
    <numFmt numFmtId="170" formatCode="#\ ##0"/>
    <numFmt numFmtId="171" formatCode="_-* #\ ##0.0_р_._-;\-* #\ ##0.0_р_._-;_-* &quot;-&quot;??_р_._-;_-@_-"/>
    <numFmt numFmtId="172" formatCode="_-* #\ ##0.00\ _₽_-;\-* #\ ##0.00\ _₽_-;_-* &quot;-&quot;??\ _₽_-;_-@_-"/>
    <numFmt numFmtId="173" formatCode="#\ ##0.00"/>
    <numFmt numFmtId="174" formatCode="_-* #,##0.0\ _р_._-;\-* #,##0.0\ _р_._-;_-* &quot;-&quot;?\ _р_._-;_-@_-"/>
  </numFmts>
  <fonts count="69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Arial Cyr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Arial Cyr"/>
      <charset val="13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6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0">
    <xf numFmtId="0" fontId="0" fillId="0" borderId="0"/>
    <xf numFmtId="0" fontId="51" fillId="0" borderId="0"/>
    <xf numFmtId="0" fontId="51" fillId="0" borderId="0"/>
    <xf numFmtId="0" fontId="2" fillId="0" borderId="0"/>
    <xf numFmtId="0" fontId="7" fillId="0" borderId="0"/>
    <xf numFmtId="0" fontId="2" fillId="0" borderId="0"/>
    <xf numFmtId="164" fontId="51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4" fillId="0" borderId="0"/>
    <xf numFmtId="0" fontId="56" fillId="0" borderId="0"/>
  </cellStyleXfs>
  <cellXfs count="517">
    <xf numFmtId="0" fontId="0" fillId="0" borderId="0" xfId="0"/>
    <xf numFmtId="0" fontId="0" fillId="0" borderId="0" xfId="0" applyAlignment="1">
      <alignment horizontal="right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 vertical="center"/>
    </xf>
    <xf numFmtId="0" fontId="12" fillId="2" borderId="0" xfId="3" applyFont="1" applyFill="1"/>
    <xf numFmtId="0" fontId="12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13" fillId="2" borderId="0" xfId="3" applyFont="1" applyFill="1"/>
    <xf numFmtId="0" fontId="12" fillId="2" borderId="0" xfId="3" applyFont="1" applyFill="1" applyAlignment="1">
      <alignment horizontal="center" vertical="center"/>
    </xf>
    <xf numFmtId="0" fontId="10" fillId="2" borderId="0" xfId="3" applyFont="1" applyFill="1"/>
    <xf numFmtId="164" fontId="10" fillId="2" borderId="0" xfId="7" applyFont="1" applyFill="1" applyAlignment="1">
      <alignment vertical="center"/>
    </xf>
    <xf numFmtId="0" fontId="2" fillId="2" borderId="0" xfId="0" applyFont="1" applyFill="1"/>
    <xf numFmtId="0" fontId="1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top" wrapText="1"/>
    </xf>
    <xf numFmtId="167" fontId="16" fillId="2" borderId="1" xfId="0" applyNumberFormat="1" applyFont="1" applyFill="1" applyBorder="1" applyAlignment="1">
      <alignment horizontal="center" vertical="top" wrapText="1"/>
    </xf>
    <xf numFmtId="0" fontId="16" fillId="2" borderId="1" xfId="3" applyFont="1" applyFill="1" applyBorder="1" applyAlignment="1">
      <alignment vertical="center" wrapText="1"/>
    </xf>
    <xf numFmtId="49" fontId="16" fillId="2" borderId="1" xfId="3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center" vertical="center" wrapText="1"/>
    </xf>
    <xf numFmtId="168" fontId="16" fillId="3" borderId="1" xfId="7" applyNumberFormat="1" applyFont="1" applyFill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left" vertical="top" wrapText="1"/>
    </xf>
    <xf numFmtId="49" fontId="19" fillId="2" borderId="1" xfId="3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8" fontId="5" fillId="2" borderId="1" xfId="7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left" vertical="top" wrapText="1"/>
    </xf>
    <xf numFmtId="49" fontId="19" fillId="2" borderId="1" xfId="1" applyNumberFormat="1" applyFont="1" applyFill="1" applyBorder="1" applyAlignment="1">
      <alignment horizontal="center" vertical="center" wrapText="1"/>
    </xf>
    <xf numFmtId="168" fontId="19" fillId="2" borderId="1" xfId="7" applyNumberFormat="1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168" fontId="19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9" fontId="19" fillId="2" borderId="1" xfId="4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18" fillId="3" borderId="1" xfId="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8" fontId="16" fillId="3" borderId="1" xfId="7" applyNumberFormat="1" applyFont="1" applyFill="1" applyBorder="1" applyAlignment="1">
      <alignment horizontal="justify" vertical="center" wrapText="1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center"/>
    </xf>
    <xf numFmtId="0" fontId="20" fillId="2" borderId="0" xfId="3" applyFont="1" applyFill="1" applyAlignment="1">
      <alignment horizontal="center"/>
    </xf>
    <xf numFmtId="168" fontId="4" fillId="2" borderId="5" xfId="0" applyNumberFormat="1" applyFont="1" applyFill="1" applyBorder="1" applyAlignment="1">
      <alignment horizontal="center" vertical="center" wrapText="1"/>
    </xf>
    <xf numFmtId="168" fontId="4" fillId="2" borderId="9" xfId="0" applyNumberFormat="1" applyFont="1" applyFill="1" applyBorder="1" applyAlignment="1">
      <alignment horizontal="center" vertical="center" wrapText="1"/>
    </xf>
    <xf numFmtId="168" fontId="19" fillId="2" borderId="1" xfId="7" applyNumberFormat="1" applyFont="1" applyFill="1" applyBorder="1" applyAlignment="1">
      <alignment vertical="center" wrapText="1"/>
    </xf>
    <xf numFmtId="0" fontId="19" fillId="2" borderId="1" xfId="7" applyNumberFormat="1" applyFont="1" applyFill="1" applyBorder="1" applyAlignment="1">
      <alignment horizontal="center" vertical="center" wrapText="1"/>
    </xf>
    <xf numFmtId="49" fontId="21" fillId="2" borderId="0" xfId="4" applyNumberFormat="1" applyFont="1" applyFill="1" applyAlignment="1">
      <alignment horizontal="left" vertical="center" wrapText="1"/>
    </xf>
    <xf numFmtId="49" fontId="21" fillId="2" borderId="0" xfId="4" applyNumberFormat="1" applyFont="1" applyFill="1" applyAlignment="1">
      <alignment horizontal="center" vertical="center" wrapText="1"/>
    </xf>
    <xf numFmtId="168" fontId="10" fillId="2" borderId="0" xfId="3" applyNumberFormat="1" applyFont="1" applyFill="1"/>
    <xf numFmtId="49" fontId="19" fillId="2" borderId="1" xfId="0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 wrapText="1"/>
    </xf>
    <xf numFmtId="169" fontId="23" fillId="2" borderId="10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8" fontId="5" fillId="2" borderId="1" xfId="7" applyNumberFormat="1" applyFont="1" applyFill="1" applyBorder="1" applyAlignment="1">
      <alignment horizontal="justify" vertical="center"/>
    </xf>
    <xf numFmtId="0" fontId="19" fillId="2" borderId="1" xfId="0" applyFont="1" applyFill="1" applyBorder="1" applyAlignment="1">
      <alignment vertical="center"/>
    </xf>
    <xf numFmtId="168" fontId="19" fillId="2" borderId="1" xfId="7" applyNumberFormat="1" applyFont="1" applyFill="1" applyBorder="1" applyAlignment="1">
      <alignment horizontal="justify" vertical="center"/>
    </xf>
    <xf numFmtId="49" fontId="19" fillId="2" borderId="1" xfId="4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6" fillId="3" borderId="1" xfId="1" applyFont="1" applyFill="1" applyBorder="1" applyAlignment="1">
      <alignment vertical="center"/>
    </xf>
    <xf numFmtId="49" fontId="16" fillId="2" borderId="1" xfId="1" applyNumberFormat="1" applyFont="1" applyFill="1" applyBorder="1" applyAlignment="1">
      <alignment horizontal="center" vertical="center" wrapText="1"/>
    </xf>
    <xf numFmtId="168" fontId="19" fillId="3" borderId="1" xfId="7" applyNumberFormat="1" applyFont="1" applyFill="1" applyBorder="1" applyAlignment="1">
      <alignment horizontal="justify" vertical="center" wrapText="1"/>
    </xf>
    <xf numFmtId="168" fontId="19" fillId="2" borderId="0" xfId="7" applyNumberFormat="1" applyFont="1" applyFill="1" applyBorder="1" applyAlignment="1">
      <alignment horizontal="justify" vertical="center" wrapText="1"/>
    </xf>
    <xf numFmtId="0" fontId="24" fillId="2" borderId="0" xfId="3" applyFont="1" applyFill="1" applyAlignment="1">
      <alignment horizontal="left" vertical="top" wrapText="1"/>
    </xf>
    <xf numFmtId="0" fontId="25" fillId="2" borderId="1" xfId="3" applyFont="1" applyFill="1" applyBorder="1" applyAlignment="1">
      <alignment horizontal="justify" wrapText="1"/>
    </xf>
    <xf numFmtId="0" fontId="19" fillId="2" borderId="1" xfId="0" applyFont="1" applyFill="1" applyBorder="1" applyAlignment="1">
      <alignment horizontal="justify" wrapText="1"/>
    </xf>
    <xf numFmtId="0" fontId="26" fillId="0" borderId="1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wrapText="1"/>
    </xf>
    <xf numFmtId="0" fontId="27" fillId="2" borderId="0" xfId="3" applyFont="1" applyFill="1"/>
    <xf numFmtId="0" fontId="27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vertical="center"/>
    </xf>
    <xf numFmtId="0" fontId="22" fillId="2" borderId="0" xfId="3" applyFont="1" applyFill="1" applyAlignment="1">
      <alignment horizontal="left"/>
    </xf>
    <xf numFmtId="0" fontId="22" fillId="3" borderId="0" xfId="3" applyFont="1" applyFill="1" applyAlignment="1">
      <alignment horizontal="left"/>
    </xf>
    <xf numFmtId="0" fontId="1" fillId="2" borderId="0" xfId="3" applyFont="1" applyFill="1" applyAlignment="1">
      <alignment horizontal="left"/>
    </xf>
    <xf numFmtId="0" fontId="1" fillId="3" borderId="0" xfId="3" applyFont="1" applyFill="1" applyAlignment="1">
      <alignment horizontal="left"/>
    </xf>
    <xf numFmtId="0" fontId="1" fillId="2" borderId="0" xfId="3" applyFont="1" applyFill="1"/>
    <xf numFmtId="0" fontId="1" fillId="2" borderId="0" xfId="3" applyFont="1" applyFill="1" applyAlignment="1">
      <alignment horizontal="center" vertical="center"/>
    </xf>
    <xf numFmtId="164" fontId="19" fillId="2" borderId="0" xfId="7" applyFont="1" applyFill="1" applyAlignment="1">
      <alignment vertical="center"/>
    </xf>
    <xf numFmtId="164" fontId="1" fillId="2" borderId="0" xfId="7" applyFont="1" applyFill="1" applyAlignment="1">
      <alignment vertical="center"/>
    </xf>
    <xf numFmtId="0" fontId="28" fillId="2" borderId="0" xfId="3" applyFont="1" applyFill="1"/>
    <xf numFmtId="0" fontId="29" fillId="2" borderId="0" xfId="3" applyFont="1" applyFill="1"/>
    <xf numFmtId="0" fontId="1" fillId="2" borderId="0" xfId="3" applyFont="1" applyFill="1" applyAlignment="1">
      <alignment wrapText="1"/>
    </xf>
    <xf numFmtId="0" fontId="19" fillId="2" borderId="0" xfId="3" applyFont="1" applyFill="1" applyAlignment="1">
      <alignment horizontal="justify"/>
    </xf>
    <xf numFmtId="0" fontId="19" fillId="2" borderId="0" xfId="3" applyFont="1" applyFill="1" applyAlignment="1">
      <alignment horizontal="center" vertical="center"/>
    </xf>
    <xf numFmtId="164" fontId="19" fillId="2" borderId="0" xfId="7" applyFont="1" applyFill="1" applyAlignment="1">
      <alignment horizontal="right" vertical="center"/>
    </xf>
    <xf numFmtId="0" fontId="19" fillId="2" borderId="0" xfId="3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2" fillId="2" borderId="0" xfId="3" applyFill="1" applyAlignment="1">
      <alignment horizontal="right"/>
    </xf>
    <xf numFmtId="0" fontId="15" fillId="2" borderId="0" xfId="3" applyFont="1" applyFill="1" applyAlignment="1">
      <alignment horizontal="right"/>
    </xf>
    <xf numFmtId="0" fontId="28" fillId="2" borderId="0" xfId="3" applyFont="1" applyFill="1" applyAlignment="1">
      <alignment wrapText="1"/>
    </xf>
    <xf numFmtId="0" fontId="16" fillId="2" borderId="12" xfId="3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6" fillId="2" borderId="1" xfId="3" applyNumberFormat="1" applyFont="1" applyFill="1" applyBorder="1" applyAlignment="1">
      <alignment horizontal="center"/>
    </xf>
    <xf numFmtId="166" fontId="4" fillId="2" borderId="1" xfId="7" applyNumberFormat="1" applyFont="1" applyFill="1" applyBorder="1" applyAlignment="1">
      <alignment horizontal="center" wrapText="1"/>
    </xf>
    <xf numFmtId="169" fontId="25" fillId="2" borderId="1" xfId="3" applyNumberFormat="1" applyFont="1" applyFill="1" applyBorder="1" applyAlignment="1">
      <alignment horizontal="left" vertical="top" wrapText="1"/>
    </xf>
    <xf numFmtId="49" fontId="19" fillId="2" borderId="1" xfId="3" applyNumberFormat="1" applyFont="1" applyFill="1" applyBorder="1" applyAlignment="1">
      <alignment horizontal="center"/>
    </xf>
    <xf numFmtId="166" fontId="1" fillId="2" borderId="1" xfId="7" applyNumberFormat="1" applyFont="1" applyFill="1" applyBorder="1" applyAlignment="1">
      <alignment horizontal="center" wrapText="1"/>
    </xf>
    <xf numFmtId="169" fontId="24" fillId="2" borderId="10" xfId="0" applyNumberFormat="1" applyFont="1" applyFill="1" applyBorder="1" applyAlignment="1">
      <alignment horizontal="left" vertical="top" wrapText="1"/>
    </xf>
    <xf numFmtId="166" fontId="22" fillId="2" borderId="1" xfId="7" applyNumberFormat="1" applyFont="1" applyFill="1" applyBorder="1" applyAlignment="1">
      <alignment horizontal="center" wrapText="1"/>
    </xf>
    <xf numFmtId="49" fontId="5" fillId="2" borderId="1" xfId="3" applyNumberFormat="1" applyFont="1" applyFill="1" applyBorder="1" applyAlignment="1">
      <alignment horizontal="center"/>
    </xf>
    <xf numFmtId="0" fontId="25" fillId="2" borderId="1" xfId="3" applyFont="1" applyFill="1" applyBorder="1" applyAlignment="1">
      <alignment horizontal="left" vertical="top" wrapText="1"/>
    </xf>
    <xf numFmtId="0" fontId="28" fillId="2" borderId="0" xfId="3" applyFont="1" applyFill="1" applyAlignment="1">
      <alignment horizontal="left"/>
    </xf>
    <xf numFmtId="166" fontId="31" fillId="2" borderId="1" xfId="7" applyNumberFormat="1" applyFont="1" applyFill="1" applyBorder="1" applyAlignment="1">
      <alignment horizontal="center" wrapText="1"/>
    </xf>
    <xf numFmtId="0" fontId="25" fillId="2" borderId="1" xfId="1" applyFont="1" applyFill="1" applyBorder="1" applyAlignment="1">
      <alignment horizontal="justify" wrapText="1"/>
    </xf>
    <xf numFmtId="0" fontId="32" fillId="2" borderId="1" xfId="0" applyFont="1" applyFill="1" applyBorder="1" applyAlignment="1">
      <alignment wrapText="1"/>
    </xf>
    <xf numFmtId="49" fontId="5" fillId="2" borderId="1" xfId="3" applyNumberFormat="1" applyFont="1" applyFill="1" applyBorder="1" applyAlignment="1">
      <alignment horizontal="center" vertical="center"/>
    </xf>
    <xf numFmtId="166" fontId="33" fillId="2" borderId="1" xfId="7" applyNumberFormat="1" applyFont="1" applyFill="1" applyBorder="1" applyAlignment="1">
      <alignment horizont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49" fontId="16" fillId="2" borderId="1" xfId="3" applyNumberFormat="1" applyFont="1" applyFill="1" applyBorder="1" applyAlignment="1">
      <alignment horizontal="center" vertical="center"/>
    </xf>
    <xf numFmtId="49" fontId="25" fillId="2" borderId="1" xfId="4" applyNumberFormat="1" applyFont="1" applyFill="1" applyBorder="1" applyAlignment="1">
      <alignment horizontal="left" vertical="top" wrapText="1"/>
    </xf>
    <xf numFmtId="166" fontId="1" fillId="2" borderId="1" xfId="7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left" vertical="top" wrapText="1"/>
    </xf>
    <xf numFmtId="0" fontId="23" fillId="2" borderId="1" xfId="3" applyFont="1" applyFill="1" applyBorder="1" applyAlignment="1">
      <alignment wrapText="1"/>
    </xf>
    <xf numFmtId="169" fontId="25" fillId="3" borderId="1" xfId="3" applyNumberFormat="1" applyFont="1" applyFill="1" applyBorder="1" applyAlignment="1">
      <alignment horizontal="left" vertical="top" wrapText="1"/>
    </xf>
    <xf numFmtId="49" fontId="19" fillId="3" borderId="1" xfId="3" applyNumberFormat="1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>
      <alignment horizontal="center"/>
    </xf>
    <xf numFmtId="166" fontId="31" fillId="3" borderId="1" xfId="7" applyNumberFormat="1" applyFont="1" applyFill="1" applyBorder="1" applyAlignment="1">
      <alignment horizontal="center" wrapText="1"/>
    </xf>
    <xf numFmtId="0" fontId="34" fillId="3" borderId="1" xfId="0" applyNumberFormat="1" applyFont="1" applyFill="1" applyBorder="1" applyAlignment="1">
      <alignment horizontal="left" vertical="top" wrapText="1"/>
    </xf>
    <xf numFmtId="0" fontId="25" fillId="3" borderId="1" xfId="3" applyFont="1" applyFill="1" applyBorder="1" applyAlignment="1">
      <alignment horizontal="justify" wrapText="1"/>
    </xf>
    <xf numFmtId="0" fontId="35" fillId="3" borderId="1" xfId="3" applyFont="1" applyFill="1" applyBorder="1" applyAlignment="1">
      <alignment horizontal="justify" wrapText="1"/>
    </xf>
    <xf numFmtId="0" fontId="35" fillId="2" borderId="1" xfId="0" applyFont="1" applyFill="1" applyBorder="1" applyAlignment="1">
      <alignment horizontal="left" vertical="top" wrapText="1"/>
    </xf>
    <xf numFmtId="0" fontId="35" fillId="2" borderId="1" xfId="3" applyFont="1" applyFill="1" applyBorder="1" applyAlignment="1">
      <alignment horizontal="justify" wrapText="1"/>
    </xf>
    <xf numFmtId="0" fontId="16" fillId="2" borderId="1" xfId="0" applyFont="1" applyFill="1" applyBorder="1" applyAlignment="1">
      <alignment wrapText="1"/>
    </xf>
    <xf numFmtId="49" fontId="18" fillId="2" borderId="1" xfId="3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wrapText="1"/>
    </xf>
    <xf numFmtId="0" fontId="29" fillId="2" borderId="0" xfId="3" applyFont="1" applyFill="1" applyAlignment="1">
      <alignment vertical="center"/>
    </xf>
    <xf numFmtId="0" fontId="1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left"/>
    </xf>
    <xf numFmtId="0" fontId="22" fillId="2" borderId="0" xfId="3" applyFont="1" applyFill="1" applyAlignment="1">
      <alignment horizontal="left" wrapText="1"/>
    </xf>
    <xf numFmtId="0" fontId="22" fillId="3" borderId="0" xfId="3" applyFont="1" applyFill="1" applyAlignment="1">
      <alignment horizontal="left" wrapText="1"/>
    </xf>
    <xf numFmtId="0" fontId="29" fillId="2" borderId="0" xfId="3" applyFont="1" applyFill="1" applyAlignment="1">
      <alignment horizontal="left"/>
    </xf>
    <xf numFmtId="0" fontId="1" fillId="2" borderId="0" xfId="3" applyFont="1" applyFill="1" applyAlignment="1">
      <alignment horizontal="left" wrapText="1"/>
    </xf>
    <xf numFmtId="49" fontId="35" fillId="3" borderId="1" xfId="3" applyNumberFormat="1" applyFont="1" applyFill="1" applyBorder="1" applyAlignment="1">
      <alignment horizontal="center" vertical="center"/>
    </xf>
    <xf numFmtId="49" fontId="35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/>
    </xf>
    <xf numFmtId="49" fontId="1" fillId="2" borderId="1" xfId="3" applyNumberFormat="1" applyFont="1" applyFill="1" applyBorder="1" applyAlignment="1">
      <alignment horizontal="center"/>
    </xf>
    <xf numFmtId="49" fontId="36" fillId="0" borderId="13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justify" wrapText="1"/>
    </xf>
    <xf numFmtId="166" fontId="1" fillId="2" borderId="1" xfId="7" applyNumberFormat="1" applyFont="1" applyFill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/>
    </xf>
    <xf numFmtId="0" fontId="24" fillId="2" borderId="10" xfId="0" applyFont="1" applyFill="1" applyBorder="1" applyAlignment="1">
      <alignment vertical="top" wrapText="1"/>
    </xf>
    <xf numFmtId="0" fontId="25" fillId="3" borderId="1" xfId="0" applyFont="1" applyFill="1" applyBorder="1" applyAlignment="1">
      <alignment wrapText="1"/>
    </xf>
    <xf numFmtId="49" fontId="19" fillId="3" borderId="1" xfId="1" applyNumberFormat="1" applyFont="1" applyFill="1" applyBorder="1" applyAlignment="1">
      <alignment horizontal="center" vertical="center" wrapText="1"/>
    </xf>
    <xf numFmtId="166" fontId="33" fillId="3" borderId="1" xfId="7" applyNumberFormat="1" applyFont="1" applyFill="1" applyBorder="1" applyAlignment="1">
      <alignment horizontal="center" wrapText="1"/>
    </xf>
    <xf numFmtId="0" fontId="28" fillId="3" borderId="0" xfId="3" applyFont="1" applyFill="1" applyAlignment="1">
      <alignment horizontal="left"/>
    </xf>
    <xf numFmtId="49" fontId="19" fillId="2" borderId="1" xfId="1" applyNumberFormat="1" applyFont="1" applyFill="1" applyBorder="1" applyAlignment="1">
      <alignment horizontal="center" wrapText="1"/>
    </xf>
    <xf numFmtId="49" fontId="16" fillId="2" borderId="1" xfId="3" applyNumberFormat="1" applyFont="1" applyFill="1" applyBorder="1" applyAlignment="1">
      <alignment horizontal="left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wrapText="1"/>
    </xf>
    <xf numFmtId="169" fontId="32" fillId="2" borderId="1" xfId="3" applyNumberFormat="1" applyFont="1" applyFill="1" applyBorder="1" applyAlignment="1">
      <alignment horizontal="left" vertical="top" wrapText="1"/>
    </xf>
    <xf numFmtId="49" fontId="32" fillId="2" borderId="1" xfId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wrapText="1"/>
    </xf>
    <xf numFmtId="49" fontId="22" fillId="2" borderId="1" xfId="1" applyNumberFormat="1" applyFont="1" applyFill="1" applyBorder="1" applyAlignment="1">
      <alignment horizontal="center" wrapText="1"/>
    </xf>
    <xf numFmtId="166" fontId="22" fillId="2" borderId="1" xfId="7" applyNumberFormat="1" applyFont="1" applyFill="1" applyBorder="1" applyAlignment="1">
      <alignment horizontal="center" vertical="center"/>
    </xf>
    <xf numFmtId="49" fontId="32" fillId="2" borderId="1" xfId="3" applyNumberFormat="1" applyFont="1" applyFill="1" applyBorder="1" applyAlignment="1">
      <alignment horizontal="left" vertical="top" wrapText="1"/>
    </xf>
    <xf numFmtId="49" fontId="25" fillId="2" borderId="1" xfId="1" applyNumberFormat="1" applyFont="1" applyFill="1" applyBorder="1" applyAlignment="1">
      <alignment horizontal="center" vertical="center" wrapText="1"/>
    </xf>
    <xf numFmtId="166" fontId="1" fillId="2" borderId="1" xfId="7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wrapText="1"/>
    </xf>
    <xf numFmtId="49" fontId="25" fillId="2" borderId="1" xfId="3" applyNumberFormat="1" applyFont="1" applyFill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center" wrapText="1"/>
    </xf>
    <xf numFmtId="49" fontId="22" fillId="2" borderId="1" xfId="3" applyNumberFormat="1" applyFont="1" applyFill="1" applyBorder="1" applyAlignment="1">
      <alignment horizontal="center"/>
    </xf>
    <xf numFmtId="0" fontId="25" fillId="2" borderId="1" xfId="3" applyFont="1" applyFill="1" applyBorder="1" applyAlignment="1">
      <alignment horizontal="center" vertical="center" wrapText="1"/>
    </xf>
    <xf numFmtId="49" fontId="28" fillId="2" borderId="0" xfId="3" applyNumberFormat="1" applyFont="1" applyFill="1" applyAlignment="1">
      <alignment horizontal="left"/>
    </xf>
    <xf numFmtId="0" fontId="25" fillId="3" borderId="1" xfId="3" applyFont="1" applyFill="1" applyBorder="1" applyAlignment="1">
      <alignment horizontal="center" vertical="center" wrapText="1"/>
    </xf>
    <xf numFmtId="49" fontId="1" fillId="3" borderId="1" xfId="3" applyNumberFormat="1" applyFont="1" applyFill="1" applyBorder="1" applyAlignment="1">
      <alignment horizontal="center"/>
    </xf>
    <xf numFmtId="166" fontId="23" fillId="3" borderId="1" xfId="7" applyNumberFormat="1" applyFont="1" applyFill="1" applyBorder="1" applyAlignment="1">
      <alignment horizontal="center" wrapText="1"/>
    </xf>
    <xf numFmtId="0" fontId="32" fillId="2" borderId="1" xfId="3" applyFont="1" applyFill="1" applyBorder="1" applyAlignment="1">
      <alignment horizontal="left" wrapText="1"/>
    </xf>
    <xf numFmtId="169" fontId="25" fillId="2" borderId="1" xfId="3" applyNumberFormat="1" applyFont="1" applyFill="1" applyBorder="1" applyAlignment="1">
      <alignment horizontal="justify" wrapText="1"/>
    </xf>
    <xf numFmtId="0" fontId="1" fillId="2" borderId="1" xfId="3" applyFont="1" applyFill="1" applyBorder="1" applyAlignment="1">
      <alignment horizontal="center"/>
    </xf>
    <xf numFmtId="169" fontId="35" fillId="2" borderId="1" xfId="3" applyNumberFormat="1" applyFont="1" applyFill="1" applyBorder="1" applyAlignment="1">
      <alignment horizontal="justify" wrapText="1"/>
    </xf>
    <xf numFmtId="49" fontId="32" fillId="2" borderId="1" xfId="4" applyNumberFormat="1" applyFont="1" applyFill="1" applyBorder="1" applyAlignment="1">
      <alignment horizontal="left" vertical="center" wrapText="1"/>
    </xf>
    <xf numFmtId="0" fontId="32" fillId="2" borderId="1" xfId="3" applyFont="1" applyFill="1" applyBorder="1" applyAlignment="1">
      <alignment vertical="center" wrapText="1"/>
    </xf>
    <xf numFmtId="0" fontId="32" fillId="2" borderId="1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9" fillId="3" borderId="0" xfId="3" applyFont="1" applyFill="1" applyAlignment="1">
      <alignment horizontal="left"/>
    </xf>
    <xf numFmtId="0" fontId="1" fillId="3" borderId="0" xfId="3" applyFont="1" applyFill="1" applyAlignment="1">
      <alignment horizontal="left" wrapText="1"/>
    </xf>
    <xf numFmtId="0" fontId="35" fillId="2" borderId="1" xfId="3" applyFont="1" applyFill="1" applyBorder="1" applyAlignment="1">
      <alignment horizontal="center" vertical="center" wrapText="1"/>
    </xf>
    <xf numFmtId="0" fontId="37" fillId="2" borderId="1" xfId="3" applyFont="1" applyFill="1" applyBorder="1" applyAlignment="1">
      <alignment horizontal="left" wrapText="1"/>
    </xf>
    <xf numFmtId="0" fontId="1" fillId="2" borderId="1" xfId="3" applyFont="1" applyFill="1" applyBorder="1" applyAlignment="1">
      <alignment horizontal="left" wrapText="1"/>
    </xf>
    <xf numFmtId="166" fontId="24" fillId="2" borderId="1" xfId="7" applyNumberFormat="1" applyFont="1" applyFill="1" applyBorder="1" applyAlignment="1">
      <alignment horizontal="center" vertical="center" wrapText="1"/>
    </xf>
    <xf numFmtId="166" fontId="24" fillId="2" borderId="14" xfId="7" applyNumberFormat="1" applyFont="1" applyFill="1" applyBorder="1" applyAlignment="1">
      <alignment horizontal="center" vertical="center" wrapText="1"/>
    </xf>
    <xf numFmtId="169" fontId="32" fillId="2" borderId="1" xfId="3" applyNumberFormat="1" applyFont="1" applyFill="1" applyBorder="1" applyAlignment="1">
      <alignment horizontal="justify" wrapText="1"/>
    </xf>
    <xf numFmtId="166" fontId="23" fillId="2" borderId="1" xfId="7" applyNumberFormat="1" applyFont="1" applyFill="1" applyBorder="1" applyAlignment="1">
      <alignment horizontal="center" vertical="center" wrapText="1"/>
    </xf>
    <xf numFmtId="169" fontId="32" fillId="0" borderId="1" xfId="3" applyNumberFormat="1" applyFont="1" applyBorder="1" applyAlignment="1">
      <alignment horizontal="justify" wrapText="1"/>
    </xf>
    <xf numFmtId="0" fontId="25" fillId="0" borderId="1" xfId="3" applyFont="1" applyBorder="1" applyAlignment="1">
      <alignment horizontal="justify" wrapText="1"/>
    </xf>
    <xf numFmtId="49" fontId="5" fillId="2" borderId="1" xfId="1" applyNumberFormat="1" applyFont="1" applyFill="1" applyBorder="1" applyAlignment="1">
      <alignment horizontal="center" wrapText="1"/>
    </xf>
    <xf numFmtId="0" fontId="32" fillId="2" borderId="1" xfId="3" applyFont="1" applyFill="1" applyBorder="1" applyAlignment="1">
      <alignment horizontal="justify" wrapText="1"/>
    </xf>
    <xf numFmtId="0" fontId="32" fillId="2" borderId="1" xfId="3" applyFont="1" applyFill="1" applyBorder="1" applyAlignment="1">
      <alignment horizontal="left" vertical="center" wrapText="1"/>
    </xf>
    <xf numFmtId="49" fontId="32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vertical="center" wrapText="1"/>
    </xf>
    <xf numFmtId="49" fontId="25" fillId="2" borderId="1" xfId="3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justify"/>
    </xf>
    <xf numFmtId="0" fontId="5" fillId="2" borderId="1" xfId="3" applyFont="1" applyFill="1" applyBorder="1"/>
    <xf numFmtId="0" fontId="19" fillId="2" borderId="1" xfId="3" applyFont="1" applyFill="1" applyBorder="1" applyAlignment="1">
      <alignment horizontal="center" vertical="center"/>
    </xf>
    <xf numFmtId="171" fontId="22" fillId="2" borderId="1" xfId="6" applyNumberFormat="1" applyFont="1" applyFill="1" applyBorder="1" applyAlignment="1">
      <alignment horizontal="center"/>
    </xf>
    <xf numFmtId="0" fontId="19" fillId="2" borderId="0" xfId="3" applyFont="1" applyFill="1"/>
    <xf numFmtId="166" fontId="31" fillId="2" borderId="0" xfId="7" applyNumberFormat="1" applyFont="1" applyFill="1" applyAlignment="1">
      <alignment vertical="center"/>
    </xf>
    <xf numFmtId="166" fontId="38" fillId="2" borderId="0" xfId="7" applyNumberFormat="1" applyFont="1" applyFill="1" applyAlignment="1">
      <alignment vertical="center"/>
    </xf>
    <xf numFmtId="0" fontId="31" fillId="2" borderId="0" xfId="3" applyFont="1" applyFill="1"/>
    <xf numFmtId="166" fontId="19" fillId="2" borderId="0" xfId="7" applyNumberFormat="1" applyFont="1" applyFill="1" applyAlignment="1">
      <alignment vertical="center"/>
    </xf>
    <xf numFmtId="166" fontId="1" fillId="2" borderId="0" xfId="7" applyNumberFormat="1" applyFont="1" applyFill="1" applyAlignment="1">
      <alignment vertical="center"/>
    </xf>
    <xf numFmtId="164" fontId="39" fillId="2" borderId="0" xfId="7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3" applyFont="1" applyFill="1" applyAlignment="1">
      <alignment horizontal="center" vertical="top"/>
    </xf>
    <xf numFmtId="168" fontId="22" fillId="2" borderId="1" xfId="7" applyNumberFormat="1" applyFont="1" applyFill="1" applyBorder="1" applyAlignment="1">
      <alignment horizontal="center" vertical="justify" wrapText="1"/>
    </xf>
    <xf numFmtId="168" fontId="22" fillId="2" borderId="1" xfId="7" applyNumberFormat="1" applyFont="1" applyFill="1" applyBorder="1" applyAlignment="1">
      <alignment horizontal="justify" vertical="center" wrapText="1"/>
    </xf>
    <xf numFmtId="168" fontId="24" fillId="2" borderId="1" xfId="7" applyNumberFormat="1" applyFont="1" applyFill="1" applyBorder="1" applyAlignment="1">
      <alignment horizontal="justify" vertical="center" wrapText="1"/>
    </xf>
    <xf numFmtId="2" fontId="24" fillId="2" borderId="27" xfId="0" applyNumberFormat="1" applyFont="1" applyFill="1" applyBorder="1" applyAlignment="1">
      <alignment horizontal="center" vertical="center" wrapText="1"/>
    </xf>
    <xf numFmtId="168" fontId="24" fillId="2" borderId="1" xfId="7" applyNumberFormat="1" applyFont="1" applyFill="1" applyBorder="1" applyAlignment="1">
      <alignment horizontal="justify" vertical="center"/>
    </xf>
    <xf numFmtId="168" fontId="22" fillId="2" borderId="7" xfId="0" applyNumberFormat="1" applyFont="1" applyFill="1" applyBorder="1" applyAlignment="1">
      <alignment horizontal="justify" vertical="center" wrapText="1"/>
    </xf>
    <xf numFmtId="2" fontId="40" fillId="2" borderId="0" xfId="3" applyNumberFormat="1" applyFont="1" applyFill="1" applyAlignment="1">
      <alignment horizontal="center" vertical="center"/>
    </xf>
    <xf numFmtId="0" fontId="24" fillId="0" borderId="0" xfId="1" applyFont="1" applyAlignment="1">
      <alignment vertical="center"/>
    </xf>
    <xf numFmtId="2" fontId="24" fillId="0" borderId="0" xfId="1" applyNumberFormat="1" applyFont="1" applyAlignment="1">
      <alignment vertical="center"/>
    </xf>
    <xf numFmtId="0" fontId="0" fillId="2" borderId="0" xfId="0" applyFill="1" applyAlignment="1">
      <alignment horizontal="right"/>
    </xf>
    <xf numFmtId="0" fontId="41" fillId="2" borderId="0" xfId="1" applyFont="1" applyFill="1" applyAlignment="1">
      <alignment horizontal="center" vertical="center" wrapText="1"/>
    </xf>
    <xf numFmtId="0" fontId="41" fillId="2" borderId="34" xfId="1" applyFont="1" applyFill="1" applyBorder="1" applyAlignment="1">
      <alignment horizontal="center" vertical="center" wrapText="1"/>
    </xf>
    <xf numFmtId="2" fontId="41" fillId="2" borderId="0" xfId="1" applyNumberFormat="1" applyFont="1" applyFill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44" fillId="2" borderId="1" xfId="1" applyFont="1" applyFill="1" applyBorder="1" applyAlignment="1">
      <alignment horizontal="center" vertical="center" wrapText="1"/>
    </xf>
    <xf numFmtId="0" fontId="43" fillId="2" borderId="1" xfId="1" applyFont="1" applyFill="1" applyBorder="1" applyAlignment="1">
      <alignment horizontal="left" vertical="center" wrapText="1"/>
    </xf>
    <xf numFmtId="49" fontId="43" fillId="2" borderId="1" xfId="1" applyNumberFormat="1" applyFont="1" applyFill="1" applyBorder="1" applyAlignment="1">
      <alignment horizontal="center" vertical="center" wrapText="1"/>
    </xf>
    <xf numFmtId="49" fontId="43" fillId="2" borderId="1" xfId="1" applyNumberFormat="1" applyFont="1" applyFill="1" applyBorder="1" applyAlignment="1">
      <alignment horizontal="center" vertical="center"/>
    </xf>
    <xf numFmtId="171" fontId="44" fillId="2" borderId="1" xfId="6" applyNumberFormat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  <xf numFmtId="49" fontId="45" fillId="2" borderId="1" xfId="1" applyNumberFormat="1" applyFont="1" applyFill="1" applyBorder="1" applyAlignment="1">
      <alignment horizontal="center" vertical="center"/>
    </xf>
    <xf numFmtId="171" fontId="45" fillId="2" borderId="1" xfId="6" applyNumberFormat="1" applyFont="1" applyFill="1" applyBorder="1" applyAlignment="1">
      <alignment horizontal="center" vertical="center" wrapText="1"/>
    </xf>
    <xf numFmtId="171" fontId="45" fillId="2" borderId="1" xfId="6" applyNumberFormat="1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45" fillId="2" borderId="1" xfId="1" applyFont="1" applyFill="1" applyBorder="1" applyAlignment="1">
      <alignment vertical="center" wrapText="1"/>
    </xf>
    <xf numFmtId="49" fontId="46" fillId="2" borderId="1" xfId="1" applyNumberFormat="1" applyFont="1" applyFill="1" applyBorder="1" applyAlignment="1">
      <alignment horizontal="center" vertical="center"/>
    </xf>
    <xf numFmtId="49" fontId="45" fillId="2" borderId="26" xfId="0" applyNumberFormat="1" applyFont="1" applyFill="1" applyBorder="1" applyAlignment="1">
      <alignment horizontal="left" vertical="center" wrapText="1"/>
    </xf>
    <xf numFmtId="49" fontId="44" fillId="2" borderId="1" xfId="1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vertical="center"/>
    </xf>
    <xf numFmtId="49" fontId="45" fillId="2" borderId="1" xfId="0" applyNumberFormat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vertical="center" wrapText="1"/>
    </xf>
    <xf numFmtId="49" fontId="47" fillId="2" borderId="1" xfId="1" applyNumberFormat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vertical="center"/>
    </xf>
    <xf numFmtId="0" fontId="43" fillId="2" borderId="1" xfId="1" applyFont="1" applyFill="1" applyBorder="1" applyAlignment="1">
      <alignment vertical="center"/>
    </xf>
    <xf numFmtId="0" fontId="45" fillId="2" borderId="1" xfId="2" applyFont="1" applyFill="1" applyBorder="1" applyAlignment="1">
      <alignment vertical="center"/>
    </xf>
    <xf numFmtId="0" fontId="43" fillId="2" borderId="1" xfId="1" applyFont="1" applyFill="1" applyBorder="1" applyAlignment="1">
      <alignment horizontal="left" vertical="center"/>
    </xf>
    <xf numFmtId="0" fontId="47" fillId="2" borderId="1" xfId="1" applyFont="1" applyFill="1" applyBorder="1" applyAlignment="1">
      <alignment horizontal="left" vertical="center"/>
    </xf>
    <xf numFmtId="0" fontId="45" fillId="2" borderId="1" xfId="1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wrapText="1"/>
    </xf>
    <xf numFmtId="0" fontId="43" fillId="2" borderId="1" xfId="1" applyFont="1" applyFill="1" applyBorder="1" applyAlignment="1">
      <alignment horizontal="left" vertical="top" wrapText="1"/>
    </xf>
    <xf numFmtId="0" fontId="43" fillId="2" borderId="1" xfId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left" vertical="top" wrapText="1"/>
    </xf>
    <xf numFmtId="0" fontId="47" fillId="2" borderId="1" xfId="1" applyFont="1" applyFill="1" applyBorder="1" applyAlignment="1">
      <alignment horizontal="center" vertical="center"/>
    </xf>
    <xf numFmtId="0" fontId="48" fillId="2" borderId="1" xfId="1" applyFont="1" applyFill="1" applyBorder="1" applyAlignment="1">
      <alignment horizontal="center" vertical="center"/>
    </xf>
    <xf numFmtId="0" fontId="42" fillId="2" borderId="0" xfId="1" applyFont="1" applyFill="1" applyAlignment="1">
      <alignment vertical="center"/>
    </xf>
    <xf numFmtId="2" fontId="43" fillId="2" borderId="0" xfId="1" applyNumberFormat="1" applyFont="1" applyFill="1" applyAlignment="1">
      <alignment horizontal="center" vertical="center"/>
    </xf>
    <xf numFmtId="2" fontId="47" fillId="2" borderId="0" xfId="1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29" fillId="2" borderId="0" xfId="0" applyFont="1" applyFill="1" applyAlignment="1">
      <alignment horizontal="justify" vertical="center"/>
    </xf>
    <xf numFmtId="0" fontId="29" fillId="2" borderId="0" xfId="0" applyFont="1" applyFill="1" applyAlignment="1">
      <alignment horizontal="right" vertical="center"/>
    </xf>
    <xf numFmtId="173" fontId="6" fillId="2" borderId="0" xfId="0" applyNumberFormat="1" applyFont="1" applyFill="1" applyAlignment="1">
      <alignment horizontal="center"/>
    </xf>
    <xf numFmtId="173" fontId="0" fillId="0" borderId="0" xfId="0" applyNumberFormat="1"/>
    <xf numFmtId="49" fontId="0" fillId="2" borderId="0" xfId="0" applyNumberFormat="1" applyFill="1"/>
    <xf numFmtId="0" fontId="49" fillId="2" borderId="0" xfId="0" applyFont="1" applyFill="1" applyAlignment="1">
      <alignment horizontal="justify" vertical="center"/>
    </xf>
    <xf numFmtId="2" fontId="24" fillId="2" borderId="0" xfId="1" applyNumberFormat="1" applyFont="1" applyFill="1" applyAlignment="1">
      <alignment vertical="center"/>
    </xf>
    <xf numFmtId="49" fontId="53" fillId="2" borderId="0" xfId="1" applyNumberFormat="1" applyFont="1" applyFill="1" applyAlignment="1">
      <alignment horizontal="right" vertical="center"/>
    </xf>
    <xf numFmtId="174" fontId="10" fillId="2" borderId="0" xfId="3" applyNumberFormat="1" applyFont="1" applyFill="1" applyAlignment="1">
      <alignment horizontal="center" vertical="center"/>
    </xf>
    <xf numFmtId="0" fontId="55" fillId="2" borderId="23" xfId="8" applyFont="1" applyFill="1" applyBorder="1" applyAlignment="1">
      <alignment horizontal="left" vertical="center" wrapText="1"/>
    </xf>
    <xf numFmtId="0" fontId="55" fillId="2" borderId="37" xfId="8" applyFont="1" applyFill="1" applyBorder="1" applyAlignment="1">
      <alignment horizontal="left" vertical="center" wrapText="1"/>
    </xf>
    <xf numFmtId="49" fontId="58" fillId="2" borderId="1" xfId="1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right"/>
    </xf>
    <xf numFmtId="49" fontId="60" fillId="2" borderId="21" xfId="0" applyNumberFormat="1" applyFont="1" applyFill="1" applyBorder="1" applyAlignment="1">
      <alignment horizontal="center" vertical="top" wrapText="1"/>
    </xf>
    <xf numFmtId="167" fontId="60" fillId="2" borderId="24" xfId="0" applyNumberFormat="1" applyFont="1" applyFill="1" applyBorder="1" applyAlignment="1">
      <alignment horizontal="center" vertical="top" wrapText="1"/>
    </xf>
    <xf numFmtId="49" fontId="62" fillId="3" borderId="10" xfId="0" applyNumberFormat="1" applyFont="1" applyFill="1" applyBorder="1" applyAlignment="1">
      <alignment horizontal="left" vertical="center" wrapText="1"/>
    </xf>
    <xf numFmtId="49" fontId="62" fillId="3" borderId="1" xfId="0" applyNumberFormat="1" applyFont="1" applyFill="1" applyBorder="1" applyAlignment="1">
      <alignment horizontal="center" vertical="center" wrapText="1"/>
    </xf>
    <xf numFmtId="49" fontId="62" fillId="3" borderId="2" xfId="1" applyNumberFormat="1" applyFont="1" applyFill="1" applyBorder="1" applyAlignment="1">
      <alignment horizontal="center" vertical="center" wrapText="1"/>
    </xf>
    <xf numFmtId="168" fontId="62" fillId="3" borderId="1" xfId="7" applyNumberFormat="1" applyFont="1" applyFill="1" applyBorder="1" applyAlignment="1">
      <alignment horizontal="center" vertical="justify" wrapText="1"/>
    </xf>
    <xf numFmtId="0" fontId="62" fillId="2" borderId="10" xfId="0" applyFont="1" applyFill="1" applyBorder="1" applyAlignment="1">
      <alignment horizontal="left" vertical="top" wrapText="1"/>
    </xf>
    <xf numFmtId="49" fontId="62" fillId="2" borderId="1" xfId="0" applyNumberFormat="1" applyFont="1" applyFill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 wrapText="1"/>
    </xf>
    <xf numFmtId="168" fontId="62" fillId="2" borderId="1" xfId="7" applyNumberFormat="1" applyFont="1" applyFill="1" applyBorder="1" applyAlignment="1">
      <alignment horizontal="justify" vertical="center" wrapText="1"/>
    </xf>
    <xf numFmtId="49" fontId="63" fillId="2" borderId="10" xfId="0" applyNumberFormat="1" applyFont="1" applyFill="1" applyBorder="1" applyAlignment="1">
      <alignment horizontal="left" vertical="center" wrapText="1"/>
    </xf>
    <xf numFmtId="49" fontId="63" fillId="2" borderId="1" xfId="0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168" fontId="63" fillId="2" borderId="1" xfId="7" applyNumberFormat="1" applyFont="1" applyFill="1" applyBorder="1" applyAlignment="1">
      <alignment horizontal="justify" vertical="center" wrapText="1"/>
    </xf>
    <xf numFmtId="169" fontId="63" fillId="2" borderId="10" xfId="0" applyNumberFormat="1" applyFont="1" applyFill="1" applyBorder="1" applyAlignment="1">
      <alignment horizontal="left" vertical="top" wrapText="1"/>
    </xf>
    <xf numFmtId="49" fontId="53" fillId="2" borderId="1" xfId="0" applyNumberFormat="1" applyFont="1" applyFill="1" applyBorder="1" applyAlignment="1">
      <alignment horizontal="center" vertical="center" wrapText="1"/>
    </xf>
    <xf numFmtId="49" fontId="53" fillId="2" borderId="2" xfId="1" applyNumberFormat="1" applyFont="1" applyFill="1" applyBorder="1" applyAlignment="1">
      <alignment horizontal="center" vertical="center" wrapText="1"/>
    </xf>
    <xf numFmtId="168" fontId="53" fillId="2" borderId="1" xfId="7" applyNumberFormat="1" applyFont="1" applyFill="1" applyBorder="1" applyAlignment="1">
      <alignment horizontal="justify" vertical="center" wrapText="1"/>
    </xf>
    <xf numFmtId="49" fontId="63" fillId="2" borderId="10" xfId="0" applyNumberFormat="1" applyFont="1" applyFill="1" applyBorder="1" applyAlignment="1">
      <alignment horizontal="left" vertical="top" wrapText="1"/>
    </xf>
    <xf numFmtId="0" fontId="53" fillId="2" borderId="10" xfId="0" applyFont="1" applyFill="1" applyBorder="1" applyAlignment="1">
      <alignment horizontal="left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left" vertical="top" wrapText="1"/>
    </xf>
    <xf numFmtId="168" fontId="53" fillId="2" borderId="1" xfId="0" applyNumberFormat="1" applyFont="1" applyFill="1" applyBorder="1" applyAlignment="1">
      <alignment vertical="center" wrapText="1"/>
    </xf>
    <xf numFmtId="168" fontId="53" fillId="2" borderId="1" xfId="7" applyNumberFormat="1" applyFont="1" applyFill="1" applyBorder="1" applyAlignment="1">
      <alignment vertical="center" wrapText="1"/>
    </xf>
    <xf numFmtId="49" fontId="62" fillId="2" borderId="10" xfId="0" applyNumberFormat="1" applyFont="1" applyFill="1" applyBorder="1" applyAlignment="1">
      <alignment horizontal="left" vertical="center" wrapText="1"/>
    </xf>
    <xf numFmtId="49" fontId="62" fillId="2" borderId="2" xfId="1" applyNumberFormat="1" applyFont="1" applyFill="1" applyBorder="1" applyAlignment="1">
      <alignment horizontal="center" vertical="center" wrapText="1"/>
    </xf>
    <xf numFmtId="49" fontId="63" fillId="2" borderId="2" xfId="1" applyNumberFormat="1" applyFont="1" applyFill="1" applyBorder="1" applyAlignment="1">
      <alignment horizontal="center" vertical="center" wrapText="1"/>
    </xf>
    <xf numFmtId="49" fontId="62" fillId="2" borderId="1" xfId="1" applyNumberFormat="1" applyFont="1" applyFill="1" applyBorder="1" applyAlignment="1">
      <alignment horizontal="left" vertical="center" wrapText="1"/>
    </xf>
    <xf numFmtId="49" fontId="63" fillId="2" borderId="10" xfId="0" applyNumberFormat="1" applyFont="1" applyFill="1" applyBorder="1" applyAlignment="1">
      <alignment horizontal="left" wrapText="1"/>
    </xf>
    <xf numFmtId="169" fontId="63" fillId="2" borderId="10" xfId="0" applyNumberFormat="1" applyFont="1" applyFill="1" applyBorder="1" applyAlignment="1">
      <alignment horizontal="left" wrapText="1"/>
    </xf>
    <xf numFmtId="49" fontId="53" fillId="2" borderId="2" xfId="0" applyNumberFormat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164" fontId="53" fillId="2" borderId="25" xfId="7" applyFont="1" applyFill="1" applyBorder="1" applyAlignment="1">
      <alignment horizontal="center" vertical="center" wrapText="1"/>
    </xf>
    <xf numFmtId="49" fontId="53" fillId="2" borderId="25" xfId="7" applyNumberFormat="1" applyFont="1" applyFill="1" applyBorder="1" applyAlignment="1">
      <alignment horizontal="center" vertical="center" wrapText="1"/>
    </xf>
    <xf numFmtId="49" fontId="53" fillId="2" borderId="26" xfId="0" applyNumberFormat="1" applyFont="1" applyFill="1" applyBorder="1" applyAlignment="1">
      <alignment horizontal="left" vertical="center" wrapText="1"/>
    </xf>
    <xf numFmtId="0" fontId="53" fillId="2" borderId="26" xfId="0" applyFont="1" applyFill="1" applyBorder="1" applyAlignment="1">
      <alignment horizontal="left" vertical="center" wrapText="1"/>
    </xf>
    <xf numFmtId="49" fontId="53" fillId="2" borderId="26" xfId="0" applyNumberFormat="1" applyFont="1" applyFill="1" applyBorder="1" applyAlignment="1">
      <alignment horizontal="center" vertical="center"/>
    </xf>
    <xf numFmtId="49" fontId="60" fillId="2" borderId="10" xfId="1" applyNumberFormat="1" applyFont="1" applyFill="1" applyBorder="1" applyAlignment="1">
      <alignment vertical="center" wrapText="1"/>
    </xf>
    <xf numFmtId="49" fontId="62" fillId="2" borderId="1" xfId="0" applyNumberFormat="1" applyFont="1" applyFill="1" applyBorder="1" applyAlignment="1">
      <alignment horizontal="left" wrapText="1"/>
    </xf>
    <xf numFmtId="49" fontId="64" fillId="2" borderId="1" xfId="1" applyNumberFormat="1" applyFont="1" applyFill="1" applyBorder="1" applyAlignment="1">
      <alignment horizontal="center" vertical="center" wrapText="1"/>
    </xf>
    <xf numFmtId="169" fontId="62" fillId="2" borderId="1" xfId="0" applyNumberFormat="1" applyFont="1" applyFill="1" applyBorder="1" applyAlignment="1">
      <alignment horizontal="left" wrapText="1"/>
    </xf>
    <xf numFmtId="49" fontId="64" fillId="2" borderId="1" xfId="4" applyNumberFormat="1" applyFont="1" applyFill="1" applyBorder="1" applyAlignment="1">
      <alignment horizontal="left" vertical="center" wrapText="1"/>
    </xf>
    <xf numFmtId="0" fontId="64" fillId="2" borderId="1" xfId="0" applyFont="1" applyFill="1" applyBorder="1" applyAlignment="1">
      <alignment horizontal="left" vertical="top" wrapText="1"/>
    </xf>
    <xf numFmtId="0" fontId="63" fillId="2" borderId="10" xfId="0" applyFont="1" applyFill="1" applyBorder="1" applyAlignment="1">
      <alignment vertical="center" wrapText="1"/>
    </xf>
    <xf numFmtId="0" fontId="63" fillId="2" borderId="1" xfId="7" applyNumberFormat="1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vertical="center" wrapText="1"/>
    </xf>
    <xf numFmtId="0" fontId="53" fillId="2" borderId="1" xfId="7" applyNumberFormat="1" applyFont="1" applyFill="1" applyBorder="1" applyAlignment="1">
      <alignment horizontal="center" vertical="center" wrapText="1"/>
    </xf>
    <xf numFmtId="49" fontId="60" fillId="3" borderId="10" xfId="1" applyNumberFormat="1" applyFont="1" applyFill="1" applyBorder="1" applyAlignment="1">
      <alignment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 wrapText="1"/>
    </xf>
    <xf numFmtId="168" fontId="63" fillId="3" borderId="1" xfId="7" applyNumberFormat="1" applyFont="1" applyFill="1" applyBorder="1" applyAlignment="1">
      <alignment horizontal="justify" vertical="center" wrapText="1"/>
    </xf>
    <xf numFmtId="49" fontId="65" fillId="2" borderId="10" xfId="1" applyNumberFormat="1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 wrapText="1"/>
    </xf>
    <xf numFmtId="169" fontId="64" fillId="2" borderId="1" xfId="0" applyNumberFormat="1" applyFont="1" applyFill="1" applyBorder="1" applyAlignment="1">
      <alignment horizontal="left" vertical="top" wrapText="1"/>
    </xf>
    <xf numFmtId="169" fontId="62" fillId="2" borderId="11" xfId="0" applyNumberFormat="1" applyFont="1" applyFill="1" applyBorder="1" applyAlignment="1">
      <alignment horizontal="left" vertical="top" wrapText="1"/>
    </xf>
    <xf numFmtId="169" fontId="53" fillId="2" borderId="10" xfId="0" applyNumberFormat="1" applyFont="1" applyFill="1" applyBorder="1" applyAlignment="1">
      <alignment horizontal="left" vertical="top" wrapText="1"/>
    </xf>
    <xf numFmtId="49" fontId="64" fillId="2" borderId="1" xfId="0" applyNumberFormat="1" applyFont="1" applyFill="1" applyBorder="1" applyAlignment="1">
      <alignment horizontal="center" vertical="center" wrapText="1"/>
    </xf>
    <xf numFmtId="49" fontId="64" fillId="2" borderId="1" xfId="0" applyNumberFormat="1" applyFont="1" applyFill="1" applyBorder="1" applyAlignment="1">
      <alignment horizontal="center" vertical="center"/>
    </xf>
    <xf numFmtId="2" fontId="53" fillId="2" borderId="27" xfId="0" applyNumberFormat="1" applyFont="1" applyFill="1" applyBorder="1" applyAlignment="1">
      <alignment horizontal="center" vertical="center" wrapText="1"/>
    </xf>
    <xf numFmtId="49" fontId="53" fillId="2" borderId="27" xfId="0" applyNumberFormat="1" applyFont="1" applyFill="1" applyBorder="1" applyAlignment="1">
      <alignment horizontal="center" vertical="center" wrapText="1"/>
    </xf>
    <xf numFmtId="168" fontId="53" fillId="2" borderId="24" xfId="7" applyNumberFormat="1" applyFont="1" applyFill="1" applyBorder="1" applyAlignment="1">
      <alignment horizontal="justify" vertical="center" wrapText="1"/>
    </xf>
    <xf numFmtId="49" fontId="62" fillId="2" borderId="1" xfId="0" applyNumberFormat="1" applyFont="1" applyFill="1" applyBorder="1" applyAlignment="1">
      <alignment horizontal="center" vertical="center"/>
    </xf>
    <xf numFmtId="49" fontId="63" fillId="2" borderId="27" xfId="0" applyNumberFormat="1" applyFont="1" applyFill="1" applyBorder="1" applyAlignment="1">
      <alignment horizontal="center" vertical="center" wrapText="1"/>
    </xf>
    <xf numFmtId="49" fontId="60" fillId="3" borderId="10" xfId="0" applyNumberFormat="1" applyFont="1" applyFill="1" applyBorder="1" applyAlignment="1">
      <alignment horizontal="left" vertical="center" wrapText="1"/>
    </xf>
    <xf numFmtId="49" fontId="63" fillId="3" borderId="1" xfId="0" applyNumberFormat="1" applyFont="1" applyFill="1" applyBorder="1" applyAlignment="1">
      <alignment horizontal="center" vertical="center"/>
    </xf>
    <xf numFmtId="168" fontId="62" fillId="3" borderId="1" xfId="7" applyNumberFormat="1" applyFont="1" applyFill="1" applyBorder="1" applyAlignment="1">
      <alignment horizontal="justify" vertical="center" wrapText="1"/>
    </xf>
    <xf numFmtId="0" fontId="62" fillId="2" borderId="10" xfId="0" applyFont="1" applyFill="1" applyBorder="1" applyAlignment="1">
      <alignment vertical="center" wrapText="1"/>
    </xf>
    <xf numFmtId="49" fontId="63" fillId="2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left" wrapText="1"/>
    </xf>
    <xf numFmtId="49" fontId="63" fillId="2" borderId="25" xfId="0" applyNumberFormat="1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vertical="center"/>
    </xf>
    <xf numFmtId="168" fontId="63" fillId="2" borderId="1" xfId="7" applyNumberFormat="1" applyFont="1" applyFill="1" applyBorder="1" applyAlignment="1">
      <alignment horizontal="justify" vertical="center"/>
    </xf>
    <xf numFmtId="49" fontId="53" fillId="2" borderId="25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vertical="center"/>
    </xf>
    <xf numFmtId="168" fontId="53" fillId="2" borderId="1" xfId="7" applyNumberFormat="1" applyFont="1" applyFill="1" applyBorder="1" applyAlignment="1">
      <alignment horizontal="justify" vertical="center"/>
    </xf>
    <xf numFmtId="49" fontId="53" fillId="2" borderId="1" xfId="4" applyNumberFormat="1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/>
    </xf>
    <xf numFmtId="49" fontId="53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left" vertical="top" wrapText="1"/>
    </xf>
    <xf numFmtId="0" fontId="63" fillId="2" borderId="10" xfId="0" applyFont="1" applyFill="1" applyBorder="1" applyAlignment="1">
      <alignment wrapText="1"/>
    </xf>
    <xf numFmtId="0" fontId="53" fillId="2" borderId="28" xfId="0" applyFont="1" applyFill="1" applyBorder="1" applyAlignment="1">
      <alignment horizontal="left" wrapText="1"/>
    </xf>
    <xf numFmtId="0" fontId="53" fillId="2" borderId="10" xfId="0" applyFont="1" applyFill="1" applyBorder="1" applyAlignment="1">
      <alignment wrapText="1"/>
    </xf>
    <xf numFmtId="0" fontId="60" fillId="3" borderId="29" xfId="1" applyFont="1" applyFill="1" applyBorder="1" applyAlignment="1">
      <alignment vertical="center"/>
    </xf>
    <xf numFmtId="0" fontId="62" fillId="2" borderId="29" xfId="1" applyFont="1" applyFill="1" applyBorder="1" applyAlignment="1">
      <alignment vertical="center"/>
    </xf>
    <xf numFmtId="49" fontId="64" fillId="2" borderId="2" xfId="1" applyNumberFormat="1" applyFont="1" applyFill="1" applyBorder="1" applyAlignment="1">
      <alignment horizontal="center" vertical="center" wrapText="1"/>
    </xf>
    <xf numFmtId="168" fontId="64" fillId="2" borderId="1" xfId="7" applyNumberFormat="1" applyFont="1" applyFill="1" applyBorder="1" applyAlignment="1">
      <alignment horizontal="justify" vertical="center" wrapText="1"/>
    </xf>
    <xf numFmtId="49" fontId="64" fillId="2" borderId="27" xfId="1" applyNumberFormat="1" applyFont="1" applyFill="1" applyBorder="1" applyAlignment="1">
      <alignment horizontal="center" vertical="center" wrapText="1"/>
    </xf>
    <xf numFmtId="168" fontId="64" fillId="2" borderId="24" xfId="7" applyNumberFormat="1" applyFont="1" applyFill="1" applyBorder="1" applyAlignment="1">
      <alignment horizontal="justify" vertical="center" wrapText="1"/>
    </xf>
    <xf numFmtId="0" fontId="53" fillId="2" borderId="25" xfId="0" applyFont="1" applyFill="1" applyBorder="1" applyAlignment="1">
      <alignment horizontal="center" vertical="center"/>
    </xf>
    <xf numFmtId="168" fontId="64" fillId="3" borderId="24" xfId="7" applyNumberFormat="1" applyFont="1" applyFill="1" applyBorder="1" applyAlignment="1">
      <alignment horizontal="justify" vertical="center" wrapText="1"/>
    </xf>
    <xf numFmtId="0" fontId="53" fillId="2" borderId="29" xfId="0" applyFont="1" applyFill="1" applyBorder="1" applyAlignment="1">
      <alignment horizontal="left" vertical="top" wrapText="1"/>
    </xf>
    <xf numFmtId="0" fontId="64" fillId="2" borderId="29" xfId="0" applyFont="1" applyFill="1" applyBorder="1" applyAlignment="1">
      <alignment horizontal="left" vertical="top" wrapText="1"/>
    </xf>
    <xf numFmtId="2" fontId="64" fillId="2" borderId="27" xfId="1" applyNumberFormat="1" applyFont="1" applyFill="1" applyBorder="1" applyAlignment="1">
      <alignment horizontal="center" vertical="center" wrapText="1"/>
    </xf>
    <xf numFmtId="0" fontId="53" fillId="2" borderId="28" xfId="0" applyFont="1" applyFill="1" applyBorder="1" applyAlignment="1">
      <alignment wrapText="1"/>
    </xf>
    <xf numFmtId="168" fontId="53" fillId="3" borderId="1" xfId="7" applyNumberFormat="1" applyFont="1" applyFill="1" applyBorder="1" applyAlignment="1">
      <alignment horizontal="justify" vertical="center" wrapText="1"/>
    </xf>
    <xf numFmtId="49" fontId="53" fillId="2" borderId="1" xfId="0" applyNumberFormat="1" applyFont="1" applyFill="1" applyBorder="1" applyAlignment="1">
      <alignment horizontal="left" vertical="top" wrapText="1"/>
    </xf>
    <xf numFmtId="0" fontId="53" fillId="3" borderId="1" xfId="0" applyFont="1" applyFill="1" applyBorder="1" applyAlignment="1">
      <alignment horizontal="center" vertical="center"/>
    </xf>
    <xf numFmtId="0" fontId="60" fillId="2" borderId="29" xfId="1" applyFont="1" applyFill="1" applyBorder="1" applyAlignment="1">
      <alignment vertical="center"/>
    </xf>
    <xf numFmtId="0" fontId="63" fillId="2" borderId="10" xfId="0" applyFont="1" applyFill="1" applyBorder="1" applyAlignment="1">
      <alignment horizontal="left" vertical="top" wrapText="1"/>
    </xf>
    <xf numFmtId="168" fontId="53" fillId="3" borderId="1" xfId="7" applyNumberFormat="1" applyFont="1" applyFill="1" applyBorder="1" applyAlignment="1">
      <alignment horizontal="justify" vertical="center"/>
    </xf>
    <xf numFmtId="0" fontId="63" fillId="2" borderId="11" xfId="0" applyFont="1" applyFill="1" applyBorder="1" applyAlignment="1">
      <alignment horizontal="left" vertical="top" wrapText="1"/>
    </xf>
    <xf numFmtId="0" fontId="63" fillId="2" borderId="1" xfId="3" applyFont="1" applyFill="1" applyBorder="1" applyAlignment="1">
      <alignment wrapText="1"/>
    </xf>
    <xf numFmtId="0" fontId="53" fillId="2" borderId="1" xfId="3" applyFont="1" applyFill="1" applyBorder="1" applyAlignment="1">
      <alignment horizontal="justify" wrapText="1"/>
    </xf>
    <xf numFmtId="49" fontId="53" fillId="2" borderId="1" xfId="3" applyNumberFormat="1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justify" wrapText="1"/>
    </xf>
    <xf numFmtId="0" fontId="63" fillId="0" borderId="11" xfId="0" applyFont="1" applyBorder="1" applyAlignment="1">
      <alignment vertical="center" wrapText="1"/>
    </xf>
    <xf numFmtId="0" fontId="63" fillId="3" borderId="10" xfId="0" applyFont="1" applyFill="1" applyBorder="1" applyAlignment="1">
      <alignment wrapText="1"/>
    </xf>
    <xf numFmtId="0" fontId="63" fillId="2" borderId="29" xfId="0" applyFont="1" applyFill="1" applyBorder="1" applyAlignment="1">
      <alignment horizontal="left" wrapText="1"/>
    </xf>
    <xf numFmtId="0" fontId="62" fillId="2" borderId="1" xfId="0" applyFont="1" applyFill="1" applyBorder="1" applyAlignment="1">
      <alignment horizontal="left" wrapText="1"/>
    </xf>
    <xf numFmtId="0" fontId="64" fillId="2" borderId="1" xfId="0" applyFont="1" applyFill="1" applyBorder="1" applyAlignment="1">
      <alignment horizontal="left" wrapText="1"/>
    </xf>
    <xf numFmtId="0" fontId="53" fillId="2" borderId="10" xfId="0" applyFont="1" applyFill="1" applyBorder="1" applyAlignment="1">
      <alignment horizontal="left" vertical="center" wrapText="1"/>
    </xf>
    <xf numFmtId="168" fontId="53" fillId="0" borderId="1" xfId="7" applyNumberFormat="1" applyFont="1" applyFill="1" applyBorder="1" applyAlignment="1">
      <alignment horizontal="justify" vertical="center" wrapText="1"/>
    </xf>
    <xf numFmtId="49" fontId="53" fillId="2" borderId="27" xfId="1" applyNumberFormat="1" applyFont="1" applyFill="1" applyBorder="1" applyAlignment="1">
      <alignment horizontal="center" vertical="center" wrapText="1"/>
    </xf>
    <xf numFmtId="49" fontId="53" fillId="2" borderId="1" xfId="1" applyNumberFormat="1" applyFont="1" applyFill="1" applyBorder="1" applyAlignment="1">
      <alignment horizontal="center" vertical="center" wrapText="1"/>
    </xf>
    <xf numFmtId="49" fontId="53" fillId="2" borderId="25" xfId="1" applyNumberFormat="1" applyFont="1" applyFill="1" applyBorder="1" applyAlignment="1">
      <alignment horizontal="center" vertical="center" wrapText="1"/>
    </xf>
    <xf numFmtId="49" fontId="53" fillId="2" borderId="30" xfId="1" applyNumberFormat="1" applyFont="1" applyFill="1" applyBorder="1" applyAlignment="1">
      <alignment horizontal="center" vertical="center" wrapText="1"/>
    </xf>
    <xf numFmtId="49" fontId="53" fillId="2" borderId="31" xfId="1" applyNumberFormat="1" applyFont="1" applyFill="1" applyBorder="1" applyAlignment="1">
      <alignment horizontal="center" vertical="center" wrapText="1"/>
    </xf>
    <xf numFmtId="168" fontId="53" fillId="2" borderId="32" xfId="7" applyNumberFormat="1" applyFont="1" applyFill="1" applyBorder="1" applyAlignment="1">
      <alignment horizontal="justify" vertical="center" wrapText="1"/>
    </xf>
    <xf numFmtId="0" fontId="53" fillId="2" borderId="33" xfId="0" applyFont="1" applyFill="1" applyBorder="1" applyAlignment="1">
      <alignment horizontal="left" wrapText="1"/>
    </xf>
    <xf numFmtId="168" fontId="53" fillId="0" borderId="2" xfId="7" applyNumberFormat="1" applyFont="1" applyFill="1" applyBorder="1" applyAlignment="1">
      <alignment horizontal="justify" vertical="center" wrapText="1"/>
    </xf>
    <xf numFmtId="0" fontId="62" fillId="3" borderId="2" xfId="0" applyFont="1" applyFill="1" applyBorder="1" applyAlignment="1">
      <alignment horizontal="left" wrapText="1"/>
    </xf>
    <xf numFmtId="49" fontId="62" fillId="3" borderId="2" xfId="0" applyNumberFormat="1" applyFont="1" applyFill="1" applyBorder="1" applyAlignment="1">
      <alignment horizontal="center" vertical="center" wrapText="1"/>
    </xf>
    <xf numFmtId="168" fontId="62" fillId="3" borderId="2" xfId="7" applyNumberFormat="1" applyFont="1" applyFill="1" applyBorder="1" applyAlignment="1">
      <alignment horizontal="justify" vertical="center" wrapText="1"/>
    </xf>
    <xf numFmtId="168" fontId="62" fillId="2" borderId="7" xfId="0" applyNumberFormat="1" applyFont="1" applyFill="1" applyBorder="1" applyAlignment="1">
      <alignment horizontal="justify" vertical="center" wrapText="1"/>
    </xf>
    <xf numFmtId="0" fontId="67" fillId="2" borderId="0" xfId="3" applyFont="1" applyFill="1"/>
    <xf numFmtId="0" fontId="67" fillId="2" borderId="0" xfId="3" applyFont="1" applyFill="1" applyAlignment="1">
      <alignment horizontal="center" vertical="center"/>
    </xf>
    <xf numFmtId="164" fontId="67" fillId="2" borderId="0" xfId="7" applyFont="1" applyFill="1" applyAlignment="1">
      <alignment vertical="center"/>
    </xf>
    <xf numFmtId="2" fontId="68" fillId="2" borderId="0" xfId="3" applyNumberFormat="1" applyFont="1" applyFill="1" applyAlignment="1">
      <alignment horizontal="center" vertical="center"/>
    </xf>
    <xf numFmtId="172" fontId="67" fillId="2" borderId="0" xfId="3" applyNumberFormat="1" applyFont="1" applyFill="1" applyAlignment="1">
      <alignment horizontal="center" vertical="center"/>
    </xf>
    <xf numFmtId="49" fontId="58" fillId="2" borderId="1" xfId="3" applyNumberFormat="1" applyFont="1" applyFill="1" applyBorder="1" applyAlignment="1">
      <alignment horizontal="center"/>
    </xf>
    <xf numFmtId="49" fontId="58" fillId="2" borderId="1" xfId="3" applyNumberFormat="1" applyFont="1" applyFill="1" applyBorder="1" applyAlignment="1">
      <alignment horizontal="center" vertical="center"/>
    </xf>
    <xf numFmtId="166" fontId="62" fillId="2" borderId="1" xfId="7" applyNumberFormat="1" applyFont="1" applyFill="1" applyBorder="1" applyAlignment="1">
      <alignment horizontal="center" wrapText="1"/>
    </xf>
    <xf numFmtId="166" fontId="64" fillId="2" borderId="1" xfId="7" applyNumberFormat="1" applyFont="1" applyFill="1" applyBorder="1" applyAlignment="1">
      <alignment horizontal="center" wrapText="1"/>
    </xf>
    <xf numFmtId="49" fontId="64" fillId="2" borderId="1" xfId="3" applyNumberFormat="1" applyFont="1" applyFill="1" applyBorder="1" applyAlignment="1">
      <alignment horizontal="center"/>
    </xf>
    <xf numFmtId="168" fontId="52" fillId="2" borderId="1" xfId="7" applyNumberFormat="1" applyFont="1" applyFill="1" applyBorder="1" applyAlignment="1">
      <alignment horizontal="justify" vertical="center"/>
    </xf>
    <xf numFmtId="49" fontId="5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8" fontId="5" fillId="3" borderId="1" xfId="7" applyNumberFormat="1" applyFont="1" applyFill="1" applyBorder="1" applyAlignment="1">
      <alignment horizontal="justify" vertical="center" wrapText="1"/>
    </xf>
    <xf numFmtId="166" fontId="52" fillId="2" borderId="1" xfId="7" applyNumberFormat="1" applyFont="1" applyFill="1" applyBorder="1" applyAlignment="1">
      <alignment horizontal="center" wrapText="1"/>
    </xf>
    <xf numFmtId="168" fontId="1" fillId="2" borderId="1" xfId="7" applyNumberFormat="1" applyFont="1" applyFill="1" applyBorder="1" applyAlignment="1">
      <alignment horizontal="justify" vertical="center" wrapText="1"/>
    </xf>
    <xf numFmtId="168" fontId="31" fillId="2" borderId="1" xfId="7" applyNumberFormat="1" applyFont="1" applyFill="1" applyBorder="1" applyAlignment="1">
      <alignment horizontal="justify" vertical="center"/>
    </xf>
    <xf numFmtId="49" fontId="22" fillId="2" borderId="1" xfId="1" applyNumberFormat="1" applyFont="1" applyFill="1" applyBorder="1" applyAlignment="1">
      <alignment horizontal="center" vertical="center" wrapText="1"/>
    </xf>
    <xf numFmtId="0" fontId="3" fillId="2" borderId="36" xfId="8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168" fontId="1" fillId="2" borderId="1" xfId="7" applyNumberFormat="1" applyFont="1" applyFill="1" applyBorder="1" applyAlignment="1">
      <alignment horizontal="justify" vertical="center"/>
    </xf>
    <xf numFmtId="168" fontId="27" fillId="2" borderId="0" xfId="3" applyNumberFormat="1" applyFont="1" applyFill="1" applyAlignment="1">
      <alignment horizontal="center" vertical="center"/>
    </xf>
    <xf numFmtId="168" fontId="33" fillId="2" borderId="1" xfId="7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top" wrapText="1"/>
    </xf>
    <xf numFmtId="49" fontId="19" fillId="3" borderId="1" xfId="3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vertical="center" wrapText="1"/>
    </xf>
    <xf numFmtId="170" fontId="19" fillId="3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68" fontId="5" fillId="4" borderId="1" xfId="7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left" vertical="top" wrapText="1"/>
    </xf>
    <xf numFmtId="49" fontId="19" fillId="4" borderId="1" xfId="3" applyNumberFormat="1" applyFont="1" applyFill="1" applyBorder="1" applyAlignment="1">
      <alignment horizontal="center" vertical="center" wrapText="1"/>
    </xf>
    <xf numFmtId="49" fontId="57" fillId="4" borderId="1" xfId="0" applyNumberFormat="1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/>
    </xf>
    <xf numFmtId="168" fontId="57" fillId="4" borderId="1" xfId="7" applyNumberFormat="1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left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8" fontId="5" fillId="4" borderId="1" xfId="7" applyNumberFormat="1" applyFont="1" applyFill="1" applyBorder="1" applyAlignment="1">
      <alignment horizontal="justify" vertical="center"/>
    </xf>
    <xf numFmtId="0" fontId="16" fillId="4" borderId="1" xfId="1" applyFont="1" applyFill="1" applyBorder="1" applyAlignment="1">
      <alignment vertical="center"/>
    </xf>
    <xf numFmtId="49" fontId="18" fillId="4" borderId="1" xfId="3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horizontal="center" vertical="center" wrapText="1"/>
    </xf>
    <xf numFmtId="168" fontId="16" fillId="4" borderId="1" xfId="7" applyNumberFormat="1" applyFont="1" applyFill="1" applyBorder="1" applyAlignment="1">
      <alignment horizontal="justify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168" fontId="31" fillId="3" borderId="1" xfId="7" applyNumberFormat="1" applyFont="1" applyFill="1" applyBorder="1" applyAlignment="1">
      <alignment horizontal="justify" vertical="center" wrapText="1"/>
    </xf>
    <xf numFmtId="168" fontId="33" fillId="2" borderId="1" xfId="7" applyNumberFormat="1" applyFont="1" applyFill="1" applyBorder="1" applyAlignment="1">
      <alignment horizontal="justify" vertical="center"/>
    </xf>
    <xf numFmtId="0" fontId="4" fillId="2" borderId="1" xfId="7" applyNumberFormat="1" applyFont="1" applyFill="1" applyBorder="1" applyAlignment="1">
      <alignment horizontal="center" wrapText="1"/>
    </xf>
    <xf numFmtId="166" fontId="4" fillId="3" borderId="1" xfId="7" applyNumberFormat="1" applyFont="1" applyFill="1" applyBorder="1" applyAlignment="1">
      <alignment horizontal="center" wrapText="1"/>
    </xf>
    <xf numFmtId="171" fontId="31" fillId="2" borderId="1" xfId="6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7" fillId="2" borderId="35" xfId="1" applyFont="1" applyFill="1" applyBorder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43" fillId="2" borderId="1" xfId="1" applyFont="1" applyFill="1" applyBorder="1" applyAlignment="1">
      <alignment horizontal="center" vertical="center" wrapText="1"/>
    </xf>
    <xf numFmtId="2" fontId="43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41" fillId="2" borderId="0" xfId="1" applyFont="1" applyFill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0" fillId="2" borderId="0" xfId="0" applyFont="1" applyFill="1" applyAlignment="1">
      <alignment horizontal="center" wrapText="1"/>
    </xf>
    <xf numFmtId="167" fontId="60" fillId="2" borderId="17" xfId="0" applyNumberFormat="1" applyFont="1" applyFill="1" applyBorder="1" applyAlignment="1">
      <alignment horizontal="center" vertical="top" wrapText="1"/>
    </xf>
    <xf numFmtId="167" fontId="60" fillId="2" borderId="8" xfId="0" applyNumberFormat="1" applyFont="1" applyFill="1" applyBorder="1" applyAlignment="1">
      <alignment horizontal="center" vertical="top" wrapText="1"/>
    </xf>
    <xf numFmtId="167" fontId="60" fillId="2" borderId="18" xfId="0" applyNumberFormat="1" applyFont="1" applyFill="1" applyBorder="1" applyAlignment="1">
      <alignment horizontal="center" vertical="top" wrapText="1"/>
    </xf>
    <xf numFmtId="167" fontId="60" fillId="2" borderId="21" xfId="0" applyNumberFormat="1" applyFont="1" applyFill="1" applyBorder="1" applyAlignment="1">
      <alignment horizontal="center" vertical="top" wrapText="1"/>
    </xf>
    <xf numFmtId="167" fontId="60" fillId="2" borderId="12" xfId="0" applyNumberFormat="1" applyFont="1" applyFill="1" applyBorder="1" applyAlignment="1">
      <alignment horizontal="center" vertical="top" wrapText="1"/>
    </xf>
    <xf numFmtId="167" fontId="60" fillId="2" borderId="6" xfId="0" applyNumberFormat="1" applyFont="1" applyFill="1" applyBorder="1" applyAlignment="1">
      <alignment horizontal="center" vertical="top" wrapText="1"/>
    </xf>
    <xf numFmtId="49" fontId="66" fillId="2" borderId="3" xfId="0" applyNumberFormat="1" applyFont="1" applyFill="1" applyBorder="1" applyAlignment="1">
      <alignment horizontal="center" wrapText="1"/>
    </xf>
    <xf numFmtId="49" fontId="66" fillId="2" borderId="4" xfId="0" applyNumberFormat="1" applyFont="1" applyFill="1" applyBorder="1" applyAlignment="1">
      <alignment horizontal="center" wrapText="1"/>
    </xf>
    <xf numFmtId="49" fontId="61" fillId="2" borderId="15" xfId="0" applyNumberFormat="1" applyFont="1" applyFill="1" applyBorder="1" applyAlignment="1">
      <alignment horizontal="center" vertical="center" wrapText="1"/>
    </xf>
    <xf numFmtId="49" fontId="61" fillId="2" borderId="19" xfId="0" applyNumberFormat="1" applyFont="1" applyFill="1" applyBorder="1" applyAlignment="1">
      <alignment horizontal="center" vertical="center" wrapText="1"/>
    </xf>
    <xf numFmtId="49" fontId="61" fillId="2" borderId="22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top" wrapText="1"/>
    </xf>
    <xf numFmtId="49" fontId="60" fillId="2" borderId="20" xfId="0" applyNumberFormat="1" applyFont="1" applyFill="1" applyBorder="1" applyAlignment="1">
      <alignment horizontal="center" vertical="top" wrapText="1"/>
    </xf>
    <xf numFmtId="49" fontId="60" fillId="2" borderId="23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165" fontId="17" fillId="2" borderId="1" xfId="3" applyNumberFormat="1" applyFont="1" applyFill="1" applyBorder="1" applyAlignment="1">
      <alignment horizontal="center" vertical="top" wrapText="1"/>
    </xf>
    <xf numFmtId="49" fontId="17" fillId="2" borderId="1" xfId="3" applyNumberFormat="1" applyFont="1" applyFill="1" applyBorder="1" applyAlignment="1">
      <alignment horizontal="center" vertical="top" wrapText="1"/>
    </xf>
    <xf numFmtId="49" fontId="17" fillId="2" borderId="1" xfId="1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 wrapText="1"/>
    </xf>
    <xf numFmtId="49" fontId="16" fillId="2" borderId="1" xfId="0" applyNumberFormat="1" applyFont="1" applyFill="1" applyBorder="1" applyAlignment="1">
      <alignment horizontal="center" vertical="top" wrapText="1"/>
    </xf>
    <xf numFmtId="167" fontId="16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2" borderId="1" xfId="3" applyNumberFormat="1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4" xfId="5"/>
    <cellStyle name="Обычный 5" xfId="8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J52"/>
  <sheetViews>
    <sheetView view="pageBreakPreview" topLeftCell="A4" workbookViewId="0">
      <selection activeCell="E29" sqref="E29"/>
    </sheetView>
  </sheetViews>
  <sheetFormatPr defaultColWidth="15" defaultRowHeight="13.2"/>
  <cols>
    <col min="1" max="1" width="64.33203125" style="232" customWidth="1"/>
    <col min="2" max="2" width="9.44140625" style="232" customWidth="1"/>
    <col min="3" max="3" width="12" style="232" customWidth="1"/>
    <col min="4" max="4" width="17.109375" style="233" customWidth="1"/>
    <col min="5" max="6" width="17.109375" style="232" customWidth="1"/>
    <col min="7" max="248" width="10" style="232" customWidth="1"/>
    <col min="249" max="249" width="70.44140625" style="232" customWidth="1"/>
    <col min="250" max="256" width="15" style="232"/>
    <col min="257" max="257" width="64.33203125" style="232" customWidth="1"/>
    <col min="258" max="258" width="9.44140625" style="232" customWidth="1"/>
    <col min="259" max="259" width="12" style="232" customWidth="1"/>
    <col min="260" max="262" width="17.109375" style="232" customWidth="1"/>
    <col min="263" max="504" width="10" style="232" customWidth="1"/>
    <col min="505" max="505" width="70.44140625" style="232" customWidth="1"/>
    <col min="506" max="512" width="15" style="232"/>
    <col min="513" max="513" width="64.33203125" style="232" customWidth="1"/>
    <col min="514" max="514" width="9.44140625" style="232" customWidth="1"/>
    <col min="515" max="515" width="12" style="232" customWidth="1"/>
    <col min="516" max="518" width="17.109375" style="232" customWidth="1"/>
    <col min="519" max="760" width="10" style="232" customWidth="1"/>
    <col min="761" max="761" width="70.44140625" style="232" customWidth="1"/>
    <col min="762" max="768" width="15" style="232"/>
    <col min="769" max="769" width="64.33203125" style="232" customWidth="1"/>
    <col min="770" max="770" width="9.44140625" style="232" customWidth="1"/>
    <col min="771" max="771" width="12" style="232" customWidth="1"/>
    <col min="772" max="774" width="17.109375" style="232" customWidth="1"/>
    <col min="775" max="1016" width="10" style="232" customWidth="1"/>
    <col min="1017" max="1017" width="70.44140625" style="232" customWidth="1"/>
    <col min="1018" max="1024" width="15" style="232"/>
    <col min="1025" max="1025" width="64.33203125" style="232" customWidth="1"/>
    <col min="1026" max="1026" width="9.44140625" style="232" customWidth="1"/>
    <col min="1027" max="1027" width="12" style="232" customWidth="1"/>
    <col min="1028" max="1030" width="17.109375" style="232" customWidth="1"/>
    <col min="1031" max="1272" width="10" style="232" customWidth="1"/>
    <col min="1273" max="1273" width="70.44140625" style="232" customWidth="1"/>
    <col min="1274" max="1280" width="15" style="232"/>
    <col min="1281" max="1281" width="64.33203125" style="232" customWidth="1"/>
    <col min="1282" max="1282" width="9.44140625" style="232" customWidth="1"/>
    <col min="1283" max="1283" width="12" style="232" customWidth="1"/>
    <col min="1284" max="1286" width="17.109375" style="232" customWidth="1"/>
    <col min="1287" max="1528" width="10" style="232" customWidth="1"/>
    <col min="1529" max="1529" width="70.44140625" style="232" customWidth="1"/>
    <col min="1530" max="1536" width="15" style="232"/>
    <col min="1537" max="1537" width="64.33203125" style="232" customWidth="1"/>
    <col min="1538" max="1538" width="9.44140625" style="232" customWidth="1"/>
    <col min="1539" max="1539" width="12" style="232" customWidth="1"/>
    <col min="1540" max="1542" width="17.109375" style="232" customWidth="1"/>
    <col min="1543" max="1784" width="10" style="232" customWidth="1"/>
    <col min="1785" max="1785" width="70.44140625" style="232" customWidth="1"/>
    <col min="1786" max="1792" width="15" style="232"/>
    <col min="1793" max="1793" width="64.33203125" style="232" customWidth="1"/>
    <col min="1794" max="1794" width="9.44140625" style="232" customWidth="1"/>
    <col min="1795" max="1795" width="12" style="232" customWidth="1"/>
    <col min="1796" max="1798" width="17.109375" style="232" customWidth="1"/>
    <col min="1799" max="2040" width="10" style="232" customWidth="1"/>
    <col min="2041" max="2041" width="70.44140625" style="232" customWidth="1"/>
    <col min="2042" max="2048" width="15" style="232"/>
    <col min="2049" max="2049" width="64.33203125" style="232" customWidth="1"/>
    <col min="2050" max="2050" width="9.44140625" style="232" customWidth="1"/>
    <col min="2051" max="2051" width="12" style="232" customWidth="1"/>
    <col min="2052" max="2054" width="17.109375" style="232" customWidth="1"/>
    <col min="2055" max="2296" width="10" style="232" customWidth="1"/>
    <col min="2297" max="2297" width="70.44140625" style="232" customWidth="1"/>
    <col min="2298" max="2304" width="15" style="232"/>
    <col min="2305" max="2305" width="64.33203125" style="232" customWidth="1"/>
    <col min="2306" max="2306" width="9.44140625" style="232" customWidth="1"/>
    <col min="2307" max="2307" width="12" style="232" customWidth="1"/>
    <col min="2308" max="2310" width="17.109375" style="232" customWidth="1"/>
    <col min="2311" max="2552" width="10" style="232" customWidth="1"/>
    <col min="2553" max="2553" width="70.44140625" style="232" customWidth="1"/>
    <col min="2554" max="2560" width="15" style="232"/>
    <col min="2561" max="2561" width="64.33203125" style="232" customWidth="1"/>
    <col min="2562" max="2562" width="9.44140625" style="232" customWidth="1"/>
    <col min="2563" max="2563" width="12" style="232" customWidth="1"/>
    <col min="2564" max="2566" width="17.109375" style="232" customWidth="1"/>
    <col min="2567" max="2808" width="10" style="232" customWidth="1"/>
    <col min="2809" max="2809" width="70.44140625" style="232" customWidth="1"/>
    <col min="2810" max="2816" width="15" style="232"/>
    <col min="2817" max="2817" width="64.33203125" style="232" customWidth="1"/>
    <col min="2818" max="2818" width="9.44140625" style="232" customWidth="1"/>
    <col min="2819" max="2819" width="12" style="232" customWidth="1"/>
    <col min="2820" max="2822" width="17.109375" style="232" customWidth="1"/>
    <col min="2823" max="3064" width="10" style="232" customWidth="1"/>
    <col min="3065" max="3065" width="70.44140625" style="232" customWidth="1"/>
    <col min="3066" max="3072" width="15" style="232"/>
    <col min="3073" max="3073" width="64.33203125" style="232" customWidth="1"/>
    <col min="3074" max="3074" width="9.44140625" style="232" customWidth="1"/>
    <col min="3075" max="3075" width="12" style="232" customWidth="1"/>
    <col min="3076" max="3078" width="17.109375" style="232" customWidth="1"/>
    <col min="3079" max="3320" width="10" style="232" customWidth="1"/>
    <col min="3321" max="3321" width="70.44140625" style="232" customWidth="1"/>
    <col min="3322" max="3328" width="15" style="232"/>
    <col min="3329" max="3329" width="64.33203125" style="232" customWidth="1"/>
    <col min="3330" max="3330" width="9.44140625" style="232" customWidth="1"/>
    <col min="3331" max="3331" width="12" style="232" customWidth="1"/>
    <col min="3332" max="3334" width="17.109375" style="232" customWidth="1"/>
    <col min="3335" max="3576" width="10" style="232" customWidth="1"/>
    <col min="3577" max="3577" width="70.44140625" style="232" customWidth="1"/>
    <col min="3578" max="3584" width="15" style="232"/>
    <col min="3585" max="3585" width="64.33203125" style="232" customWidth="1"/>
    <col min="3586" max="3586" width="9.44140625" style="232" customWidth="1"/>
    <col min="3587" max="3587" width="12" style="232" customWidth="1"/>
    <col min="3588" max="3590" width="17.109375" style="232" customWidth="1"/>
    <col min="3591" max="3832" width="10" style="232" customWidth="1"/>
    <col min="3833" max="3833" width="70.44140625" style="232" customWidth="1"/>
    <col min="3834" max="3840" width="15" style="232"/>
    <col min="3841" max="3841" width="64.33203125" style="232" customWidth="1"/>
    <col min="3842" max="3842" width="9.44140625" style="232" customWidth="1"/>
    <col min="3843" max="3843" width="12" style="232" customWidth="1"/>
    <col min="3844" max="3846" width="17.109375" style="232" customWidth="1"/>
    <col min="3847" max="4088" width="10" style="232" customWidth="1"/>
    <col min="4089" max="4089" width="70.44140625" style="232" customWidth="1"/>
    <col min="4090" max="4096" width="15" style="232"/>
    <col min="4097" max="4097" width="64.33203125" style="232" customWidth="1"/>
    <col min="4098" max="4098" width="9.44140625" style="232" customWidth="1"/>
    <col min="4099" max="4099" width="12" style="232" customWidth="1"/>
    <col min="4100" max="4102" width="17.109375" style="232" customWidth="1"/>
    <col min="4103" max="4344" width="10" style="232" customWidth="1"/>
    <col min="4345" max="4345" width="70.44140625" style="232" customWidth="1"/>
    <col min="4346" max="4352" width="15" style="232"/>
    <col min="4353" max="4353" width="64.33203125" style="232" customWidth="1"/>
    <col min="4354" max="4354" width="9.44140625" style="232" customWidth="1"/>
    <col min="4355" max="4355" width="12" style="232" customWidth="1"/>
    <col min="4356" max="4358" width="17.109375" style="232" customWidth="1"/>
    <col min="4359" max="4600" width="10" style="232" customWidth="1"/>
    <col min="4601" max="4601" width="70.44140625" style="232" customWidth="1"/>
    <col min="4602" max="4608" width="15" style="232"/>
    <col min="4609" max="4609" width="64.33203125" style="232" customWidth="1"/>
    <col min="4610" max="4610" width="9.44140625" style="232" customWidth="1"/>
    <col min="4611" max="4611" width="12" style="232" customWidth="1"/>
    <col min="4612" max="4614" width="17.109375" style="232" customWidth="1"/>
    <col min="4615" max="4856" width="10" style="232" customWidth="1"/>
    <col min="4857" max="4857" width="70.44140625" style="232" customWidth="1"/>
    <col min="4858" max="4864" width="15" style="232"/>
    <col min="4865" max="4865" width="64.33203125" style="232" customWidth="1"/>
    <col min="4866" max="4866" width="9.44140625" style="232" customWidth="1"/>
    <col min="4867" max="4867" width="12" style="232" customWidth="1"/>
    <col min="4868" max="4870" width="17.109375" style="232" customWidth="1"/>
    <col min="4871" max="5112" width="10" style="232" customWidth="1"/>
    <col min="5113" max="5113" width="70.44140625" style="232" customWidth="1"/>
    <col min="5114" max="5120" width="15" style="232"/>
    <col min="5121" max="5121" width="64.33203125" style="232" customWidth="1"/>
    <col min="5122" max="5122" width="9.44140625" style="232" customWidth="1"/>
    <col min="5123" max="5123" width="12" style="232" customWidth="1"/>
    <col min="5124" max="5126" width="17.109375" style="232" customWidth="1"/>
    <col min="5127" max="5368" width="10" style="232" customWidth="1"/>
    <col min="5369" max="5369" width="70.44140625" style="232" customWidth="1"/>
    <col min="5370" max="5376" width="15" style="232"/>
    <col min="5377" max="5377" width="64.33203125" style="232" customWidth="1"/>
    <col min="5378" max="5378" width="9.44140625" style="232" customWidth="1"/>
    <col min="5379" max="5379" width="12" style="232" customWidth="1"/>
    <col min="5380" max="5382" width="17.109375" style="232" customWidth="1"/>
    <col min="5383" max="5624" width="10" style="232" customWidth="1"/>
    <col min="5625" max="5625" width="70.44140625" style="232" customWidth="1"/>
    <col min="5626" max="5632" width="15" style="232"/>
    <col min="5633" max="5633" width="64.33203125" style="232" customWidth="1"/>
    <col min="5634" max="5634" width="9.44140625" style="232" customWidth="1"/>
    <col min="5635" max="5635" width="12" style="232" customWidth="1"/>
    <col min="5636" max="5638" width="17.109375" style="232" customWidth="1"/>
    <col min="5639" max="5880" width="10" style="232" customWidth="1"/>
    <col min="5881" max="5881" width="70.44140625" style="232" customWidth="1"/>
    <col min="5882" max="5888" width="15" style="232"/>
    <col min="5889" max="5889" width="64.33203125" style="232" customWidth="1"/>
    <col min="5890" max="5890" width="9.44140625" style="232" customWidth="1"/>
    <col min="5891" max="5891" width="12" style="232" customWidth="1"/>
    <col min="5892" max="5894" width="17.109375" style="232" customWidth="1"/>
    <col min="5895" max="6136" width="10" style="232" customWidth="1"/>
    <col min="6137" max="6137" width="70.44140625" style="232" customWidth="1"/>
    <col min="6138" max="6144" width="15" style="232"/>
    <col min="6145" max="6145" width="64.33203125" style="232" customWidth="1"/>
    <col min="6146" max="6146" width="9.44140625" style="232" customWidth="1"/>
    <col min="6147" max="6147" width="12" style="232" customWidth="1"/>
    <col min="6148" max="6150" width="17.109375" style="232" customWidth="1"/>
    <col min="6151" max="6392" width="10" style="232" customWidth="1"/>
    <col min="6393" max="6393" width="70.44140625" style="232" customWidth="1"/>
    <col min="6394" max="6400" width="15" style="232"/>
    <col min="6401" max="6401" width="64.33203125" style="232" customWidth="1"/>
    <col min="6402" max="6402" width="9.44140625" style="232" customWidth="1"/>
    <col min="6403" max="6403" width="12" style="232" customWidth="1"/>
    <col min="6404" max="6406" width="17.109375" style="232" customWidth="1"/>
    <col min="6407" max="6648" width="10" style="232" customWidth="1"/>
    <col min="6649" max="6649" width="70.44140625" style="232" customWidth="1"/>
    <col min="6650" max="6656" width="15" style="232"/>
    <col min="6657" max="6657" width="64.33203125" style="232" customWidth="1"/>
    <col min="6658" max="6658" width="9.44140625" style="232" customWidth="1"/>
    <col min="6659" max="6659" width="12" style="232" customWidth="1"/>
    <col min="6660" max="6662" width="17.109375" style="232" customWidth="1"/>
    <col min="6663" max="6904" width="10" style="232" customWidth="1"/>
    <col min="6905" max="6905" width="70.44140625" style="232" customWidth="1"/>
    <col min="6906" max="6912" width="15" style="232"/>
    <col min="6913" max="6913" width="64.33203125" style="232" customWidth="1"/>
    <col min="6914" max="6914" width="9.44140625" style="232" customWidth="1"/>
    <col min="6915" max="6915" width="12" style="232" customWidth="1"/>
    <col min="6916" max="6918" width="17.109375" style="232" customWidth="1"/>
    <col min="6919" max="7160" width="10" style="232" customWidth="1"/>
    <col min="7161" max="7161" width="70.44140625" style="232" customWidth="1"/>
    <col min="7162" max="7168" width="15" style="232"/>
    <col min="7169" max="7169" width="64.33203125" style="232" customWidth="1"/>
    <col min="7170" max="7170" width="9.44140625" style="232" customWidth="1"/>
    <col min="7171" max="7171" width="12" style="232" customWidth="1"/>
    <col min="7172" max="7174" width="17.109375" style="232" customWidth="1"/>
    <col min="7175" max="7416" width="10" style="232" customWidth="1"/>
    <col min="7417" max="7417" width="70.44140625" style="232" customWidth="1"/>
    <col min="7418" max="7424" width="15" style="232"/>
    <col min="7425" max="7425" width="64.33203125" style="232" customWidth="1"/>
    <col min="7426" max="7426" width="9.44140625" style="232" customWidth="1"/>
    <col min="7427" max="7427" width="12" style="232" customWidth="1"/>
    <col min="7428" max="7430" width="17.109375" style="232" customWidth="1"/>
    <col min="7431" max="7672" width="10" style="232" customWidth="1"/>
    <col min="7673" max="7673" width="70.44140625" style="232" customWidth="1"/>
    <col min="7674" max="7680" width="15" style="232"/>
    <col min="7681" max="7681" width="64.33203125" style="232" customWidth="1"/>
    <col min="7682" max="7682" width="9.44140625" style="232" customWidth="1"/>
    <col min="7683" max="7683" width="12" style="232" customWidth="1"/>
    <col min="7684" max="7686" width="17.109375" style="232" customWidth="1"/>
    <col min="7687" max="7928" width="10" style="232" customWidth="1"/>
    <col min="7929" max="7929" width="70.44140625" style="232" customWidth="1"/>
    <col min="7930" max="7936" width="15" style="232"/>
    <col min="7937" max="7937" width="64.33203125" style="232" customWidth="1"/>
    <col min="7938" max="7938" width="9.44140625" style="232" customWidth="1"/>
    <col min="7939" max="7939" width="12" style="232" customWidth="1"/>
    <col min="7940" max="7942" width="17.109375" style="232" customWidth="1"/>
    <col min="7943" max="8184" width="10" style="232" customWidth="1"/>
    <col min="8185" max="8185" width="70.44140625" style="232" customWidth="1"/>
    <col min="8186" max="8192" width="15" style="232"/>
    <col min="8193" max="8193" width="64.33203125" style="232" customWidth="1"/>
    <col min="8194" max="8194" width="9.44140625" style="232" customWidth="1"/>
    <col min="8195" max="8195" width="12" style="232" customWidth="1"/>
    <col min="8196" max="8198" width="17.109375" style="232" customWidth="1"/>
    <col min="8199" max="8440" width="10" style="232" customWidth="1"/>
    <col min="8441" max="8441" width="70.44140625" style="232" customWidth="1"/>
    <col min="8442" max="8448" width="15" style="232"/>
    <col min="8449" max="8449" width="64.33203125" style="232" customWidth="1"/>
    <col min="8450" max="8450" width="9.44140625" style="232" customWidth="1"/>
    <col min="8451" max="8451" width="12" style="232" customWidth="1"/>
    <col min="8452" max="8454" width="17.109375" style="232" customWidth="1"/>
    <col min="8455" max="8696" width="10" style="232" customWidth="1"/>
    <col min="8697" max="8697" width="70.44140625" style="232" customWidth="1"/>
    <col min="8698" max="8704" width="15" style="232"/>
    <col min="8705" max="8705" width="64.33203125" style="232" customWidth="1"/>
    <col min="8706" max="8706" width="9.44140625" style="232" customWidth="1"/>
    <col min="8707" max="8707" width="12" style="232" customWidth="1"/>
    <col min="8708" max="8710" width="17.109375" style="232" customWidth="1"/>
    <col min="8711" max="8952" width="10" style="232" customWidth="1"/>
    <col min="8953" max="8953" width="70.44140625" style="232" customWidth="1"/>
    <col min="8954" max="8960" width="15" style="232"/>
    <col min="8961" max="8961" width="64.33203125" style="232" customWidth="1"/>
    <col min="8962" max="8962" width="9.44140625" style="232" customWidth="1"/>
    <col min="8963" max="8963" width="12" style="232" customWidth="1"/>
    <col min="8964" max="8966" width="17.109375" style="232" customWidth="1"/>
    <col min="8967" max="9208" width="10" style="232" customWidth="1"/>
    <col min="9209" max="9209" width="70.44140625" style="232" customWidth="1"/>
    <col min="9210" max="9216" width="15" style="232"/>
    <col min="9217" max="9217" width="64.33203125" style="232" customWidth="1"/>
    <col min="9218" max="9218" width="9.44140625" style="232" customWidth="1"/>
    <col min="9219" max="9219" width="12" style="232" customWidth="1"/>
    <col min="9220" max="9222" width="17.109375" style="232" customWidth="1"/>
    <col min="9223" max="9464" width="10" style="232" customWidth="1"/>
    <col min="9465" max="9465" width="70.44140625" style="232" customWidth="1"/>
    <col min="9466" max="9472" width="15" style="232"/>
    <col min="9473" max="9473" width="64.33203125" style="232" customWidth="1"/>
    <col min="9474" max="9474" width="9.44140625" style="232" customWidth="1"/>
    <col min="9475" max="9475" width="12" style="232" customWidth="1"/>
    <col min="9476" max="9478" width="17.109375" style="232" customWidth="1"/>
    <col min="9479" max="9720" width="10" style="232" customWidth="1"/>
    <col min="9721" max="9721" width="70.44140625" style="232" customWidth="1"/>
    <col min="9722" max="9728" width="15" style="232"/>
    <col min="9729" max="9729" width="64.33203125" style="232" customWidth="1"/>
    <col min="9730" max="9730" width="9.44140625" style="232" customWidth="1"/>
    <col min="9731" max="9731" width="12" style="232" customWidth="1"/>
    <col min="9732" max="9734" width="17.109375" style="232" customWidth="1"/>
    <col min="9735" max="9976" width="10" style="232" customWidth="1"/>
    <col min="9977" max="9977" width="70.44140625" style="232" customWidth="1"/>
    <col min="9978" max="9984" width="15" style="232"/>
    <col min="9985" max="9985" width="64.33203125" style="232" customWidth="1"/>
    <col min="9986" max="9986" width="9.44140625" style="232" customWidth="1"/>
    <col min="9987" max="9987" width="12" style="232" customWidth="1"/>
    <col min="9988" max="9990" width="17.109375" style="232" customWidth="1"/>
    <col min="9991" max="10232" width="10" style="232" customWidth="1"/>
    <col min="10233" max="10233" width="70.44140625" style="232" customWidth="1"/>
    <col min="10234" max="10240" width="15" style="232"/>
    <col min="10241" max="10241" width="64.33203125" style="232" customWidth="1"/>
    <col min="10242" max="10242" width="9.44140625" style="232" customWidth="1"/>
    <col min="10243" max="10243" width="12" style="232" customWidth="1"/>
    <col min="10244" max="10246" width="17.109375" style="232" customWidth="1"/>
    <col min="10247" max="10488" width="10" style="232" customWidth="1"/>
    <col min="10489" max="10489" width="70.44140625" style="232" customWidth="1"/>
    <col min="10490" max="10496" width="15" style="232"/>
    <col min="10497" max="10497" width="64.33203125" style="232" customWidth="1"/>
    <col min="10498" max="10498" width="9.44140625" style="232" customWidth="1"/>
    <col min="10499" max="10499" width="12" style="232" customWidth="1"/>
    <col min="10500" max="10502" width="17.109375" style="232" customWidth="1"/>
    <col min="10503" max="10744" width="10" style="232" customWidth="1"/>
    <col min="10745" max="10745" width="70.44140625" style="232" customWidth="1"/>
    <col min="10746" max="10752" width="15" style="232"/>
    <col min="10753" max="10753" width="64.33203125" style="232" customWidth="1"/>
    <col min="10754" max="10754" width="9.44140625" style="232" customWidth="1"/>
    <col min="10755" max="10755" width="12" style="232" customWidth="1"/>
    <col min="10756" max="10758" width="17.109375" style="232" customWidth="1"/>
    <col min="10759" max="11000" width="10" style="232" customWidth="1"/>
    <col min="11001" max="11001" width="70.44140625" style="232" customWidth="1"/>
    <col min="11002" max="11008" width="15" style="232"/>
    <col min="11009" max="11009" width="64.33203125" style="232" customWidth="1"/>
    <col min="11010" max="11010" width="9.44140625" style="232" customWidth="1"/>
    <col min="11011" max="11011" width="12" style="232" customWidth="1"/>
    <col min="11012" max="11014" width="17.109375" style="232" customWidth="1"/>
    <col min="11015" max="11256" width="10" style="232" customWidth="1"/>
    <col min="11257" max="11257" width="70.44140625" style="232" customWidth="1"/>
    <col min="11258" max="11264" width="15" style="232"/>
    <col min="11265" max="11265" width="64.33203125" style="232" customWidth="1"/>
    <col min="11266" max="11266" width="9.44140625" style="232" customWidth="1"/>
    <col min="11267" max="11267" width="12" style="232" customWidth="1"/>
    <col min="11268" max="11270" width="17.109375" style="232" customWidth="1"/>
    <col min="11271" max="11512" width="10" style="232" customWidth="1"/>
    <col min="11513" max="11513" width="70.44140625" style="232" customWidth="1"/>
    <col min="11514" max="11520" width="15" style="232"/>
    <col min="11521" max="11521" width="64.33203125" style="232" customWidth="1"/>
    <col min="11522" max="11522" width="9.44140625" style="232" customWidth="1"/>
    <col min="11523" max="11523" width="12" style="232" customWidth="1"/>
    <col min="11524" max="11526" width="17.109375" style="232" customWidth="1"/>
    <col min="11527" max="11768" width="10" style="232" customWidth="1"/>
    <col min="11769" max="11769" width="70.44140625" style="232" customWidth="1"/>
    <col min="11770" max="11776" width="15" style="232"/>
    <col min="11777" max="11777" width="64.33203125" style="232" customWidth="1"/>
    <col min="11778" max="11778" width="9.44140625" style="232" customWidth="1"/>
    <col min="11779" max="11779" width="12" style="232" customWidth="1"/>
    <col min="11780" max="11782" width="17.109375" style="232" customWidth="1"/>
    <col min="11783" max="12024" width="10" style="232" customWidth="1"/>
    <col min="12025" max="12025" width="70.44140625" style="232" customWidth="1"/>
    <col min="12026" max="12032" width="15" style="232"/>
    <col min="12033" max="12033" width="64.33203125" style="232" customWidth="1"/>
    <col min="12034" max="12034" width="9.44140625" style="232" customWidth="1"/>
    <col min="12035" max="12035" width="12" style="232" customWidth="1"/>
    <col min="12036" max="12038" width="17.109375" style="232" customWidth="1"/>
    <col min="12039" max="12280" width="10" style="232" customWidth="1"/>
    <col min="12281" max="12281" width="70.44140625" style="232" customWidth="1"/>
    <col min="12282" max="12288" width="15" style="232"/>
    <col min="12289" max="12289" width="64.33203125" style="232" customWidth="1"/>
    <col min="12290" max="12290" width="9.44140625" style="232" customWidth="1"/>
    <col min="12291" max="12291" width="12" style="232" customWidth="1"/>
    <col min="12292" max="12294" width="17.109375" style="232" customWidth="1"/>
    <col min="12295" max="12536" width="10" style="232" customWidth="1"/>
    <col min="12537" max="12537" width="70.44140625" style="232" customWidth="1"/>
    <col min="12538" max="12544" width="15" style="232"/>
    <col min="12545" max="12545" width="64.33203125" style="232" customWidth="1"/>
    <col min="12546" max="12546" width="9.44140625" style="232" customWidth="1"/>
    <col min="12547" max="12547" width="12" style="232" customWidth="1"/>
    <col min="12548" max="12550" width="17.109375" style="232" customWidth="1"/>
    <col min="12551" max="12792" width="10" style="232" customWidth="1"/>
    <col min="12793" max="12793" width="70.44140625" style="232" customWidth="1"/>
    <col min="12794" max="12800" width="15" style="232"/>
    <col min="12801" max="12801" width="64.33203125" style="232" customWidth="1"/>
    <col min="12802" max="12802" width="9.44140625" style="232" customWidth="1"/>
    <col min="12803" max="12803" width="12" style="232" customWidth="1"/>
    <col min="12804" max="12806" width="17.109375" style="232" customWidth="1"/>
    <col min="12807" max="13048" width="10" style="232" customWidth="1"/>
    <col min="13049" max="13049" width="70.44140625" style="232" customWidth="1"/>
    <col min="13050" max="13056" width="15" style="232"/>
    <col min="13057" max="13057" width="64.33203125" style="232" customWidth="1"/>
    <col min="13058" max="13058" width="9.44140625" style="232" customWidth="1"/>
    <col min="13059" max="13059" width="12" style="232" customWidth="1"/>
    <col min="13060" max="13062" width="17.109375" style="232" customWidth="1"/>
    <col min="13063" max="13304" width="10" style="232" customWidth="1"/>
    <col min="13305" max="13305" width="70.44140625" style="232" customWidth="1"/>
    <col min="13306" max="13312" width="15" style="232"/>
    <col min="13313" max="13313" width="64.33203125" style="232" customWidth="1"/>
    <col min="13314" max="13314" width="9.44140625" style="232" customWidth="1"/>
    <col min="13315" max="13315" width="12" style="232" customWidth="1"/>
    <col min="13316" max="13318" width="17.109375" style="232" customWidth="1"/>
    <col min="13319" max="13560" width="10" style="232" customWidth="1"/>
    <col min="13561" max="13561" width="70.44140625" style="232" customWidth="1"/>
    <col min="13562" max="13568" width="15" style="232"/>
    <col min="13569" max="13569" width="64.33203125" style="232" customWidth="1"/>
    <col min="13570" max="13570" width="9.44140625" style="232" customWidth="1"/>
    <col min="13571" max="13571" width="12" style="232" customWidth="1"/>
    <col min="13572" max="13574" width="17.109375" style="232" customWidth="1"/>
    <col min="13575" max="13816" width="10" style="232" customWidth="1"/>
    <col min="13817" max="13817" width="70.44140625" style="232" customWidth="1"/>
    <col min="13818" max="13824" width="15" style="232"/>
    <col min="13825" max="13825" width="64.33203125" style="232" customWidth="1"/>
    <col min="13826" max="13826" width="9.44140625" style="232" customWidth="1"/>
    <col min="13827" max="13827" width="12" style="232" customWidth="1"/>
    <col min="13828" max="13830" width="17.109375" style="232" customWidth="1"/>
    <col min="13831" max="14072" width="10" style="232" customWidth="1"/>
    <col min="14073" max="14073" width="70.44140625" style="232" customWidth="1"/>
    <col min="14074" max="14080" width="15" style="232"/>
    <col min="14081" max="14081" width="64.33203125" style="232" customWidth="1"/>
    <col min="14082" max="14082" width="9.44140625" style="232" customWidth="1"/>
    <col min="14083" max="14083" width="12" style="232" customWidth="1"/>
    <col min="14084" max="14086" width="17.109375" style="232" customWidth="1"/>
    <col min="14087" max="14328" width="10" style="232" customWidth="1"/>
    <col min="14329" max="14329" width="70.44140625" style="232" customWidth="1"/>
    <col min="14330" max="14336" width="15" style="232"/>
    <col min="14337" max="14337" width="64.33203125" style="232" customWidth="1"/>
    <col min="14338" max="14338" width="9.44140625" style="232" customWidth="1"/>
    <col min="14339" max="14339" width="12" style="232" customWidth="1"/>
    <col min="14340" max="14342" width="17.109375" style="232" customWidth="1"/>
    <col min="14343" max="14584" width="10" style="232" customWidth="1"/>
    <col min="14585" max="14585" width="70.44140625" style="232" customWidth="1"/>
    <col min="14586" max="14592" width="15" style="232"/>
    <col min="14593" max="14593" width="64.33203125" style="232" customWidth="1"/>
    <col min="14594" max="14594" width="9.44140625" style="232" customWidth="1"/>
    <col min="14595" max="14595" width="12" style="232" customWidth="1"/>
    <col min="14596" max="14598" width="17.109375" style="232" customWidth="1"/>
    <col min="14599" max="14840" width="10" style="232" customWidth="1"/>
    <col min="14841" max="14841" width="70.44140625" style="232" customWidth="1"/>
    <col min="14842" max="14848" width="15" style="232"/>
    <col min="14849" max="14849" width="64.33203125" style="232" customWidth="1"/>
    <col min="14850" max="14850" width="9.44140625" style="232" customWidth="1"/>
    <col min="14851" max="14851" width="12" style="232" customWidth="1"/>
    <col min="14852" max="14854" width="17.109375" style="232" customWidth="1"/>
    <col min="14855" max="15096" width="10" style="232" customWidth="1"/>
    <col min="15097" max="15097" width="70.44140625" style="232" customWidth="1"/>
    <col min="15098" max="15104" width="15" style="232"/>
    <col min="15105" max="15105" width="64.33203125" style="232" customWidth="1"/>
    <col min="15106" max="15106" width="9.44140625" style="232" customWidth="1"/>
    <col min="15107" max="15107" width="12" style="232" customWidth="1"/>
    <col min="15108" max="15110" width="17.109375" style="232" customWidth="1"/>
    <col min="15111" max="15352" width="10" style="232" customWidth="1"/>
    <col min="15353" max="15353" width="70.44140625" style="232" customWidth="1"/>
    <col min="15354" max="15360" width="15" style="232"/>
    <col min="15361" max="15361" width="64.33203125" style="232" customWidth="1"/>
    <col min="15362" max="15362" width="9.44140625" style="232" customWidth="1"/>
    <col min="15363" max="15363" width="12" style="232" customWidth="1"/>
    <col min="15364" max="15366" width="17.109375" style="232" customWidth="1"/>
    <col min="15367" max="15608" width="10" style="232" customWidth="1"/>
    <col min="15609" max="15609" width="70.44140625" style="232" customWidth="1"/>
    <col min="15610" max="15616" width="15" style="232"/>
    <col min="15617" max="15617" width="64.33203125" style="232" customWidth="1"/>
    <col min="15618" max="15618" width="9.44140625" style="232" customWidth="1"/>
    <col min="15619" max="15619" width="12" style="232" customWidth="1"/>
    <col min="15620" max="15622" width="17.109375" style="232" customWidth="1"/>
    <col min="15623" max="15864" width="10" style="232" customWidth="1"/>
    <col min="15865" max="15865" width="70.44140625" style="232" customWidth="1"/>
    <col min="15866" max="15872" width="15" style="232"/>
    <col min="15873" max="15873" width="64.33203125" style="232" customWidth="1"/>
    <col min="15874" max="15874" width="9.44140625" style="232" customWidth="1"/>
    <col min="15875" max="15875" width="12" style="232" customWidth="1"/>
    <col min="15876" max="15878" width="17.109375" style="232" customWidth="1"/>
    <col min="15879" max="16120" width="10" style="232" customWidth="1"/>
    <col min="16121" max="16121" width="70.44140625" style="232" customWidth="1"/>
    <col min="16122" max="16128" width="15" style="232"/>
    <col min="16129" max="16129" width="64.33203125" style="232" customWidth="1"/>
    <col min="16130" max="16130" width="9.44140625" style="232" customWidth="1"/>
    <col min="16131" max="16131" width="12" style="232" customWidth="1"/>
    <col min="16132" max="16134" width="17.109375" style="232" customWidth="1"/>
    <col min="16135" max="16376" width="10" style="232" customWidth="1"/>
    <col min="16377" max="16377" width="70.44140625" style="232" customWidth="1"/>
    <col min="16378" max="16384" width="15" style="232"/>
  </cols>
  <sheetData>
    <row r="1" spans="1:9">
      <c r="A1" s="1"/>
      <c r="B1" s="1"/>
      <c r="C1" s="1"/>
      <c r="D1" s="481" t="s">
        <v>9</v>
      </c>
      <c r="E1" s="481"/>
      <c r="F1" s="481"/>
    </row>
    <row r="2" spans="1:9">
      <c r="A2" s="1"/>
      <c r="B2" s="1"/>
      <c r="C2" s="1"/>
      <c r="D2" s="481" t="s">
        <v>0</v>
      </c>
      <c r="E2" s="481"/>
      <c r="F2" s="481"/>
    </row>
    <row r="3" spans="1:9">
      <c r="A3" s="1"/>
      <c r="B3" s="1"/>
      <c r="C3" s="1"/>
      <c r="D3" s="481" t="s">
        <v>6</v>
      </c>
      <c r="E3" s="481"/>
      <c r="F3" s="481"/>
    </row>
    <row r="4" spans="1:9">
      <c r="A4" s="1"/>
      <c r="B4" s="1"/>
      <c r="C4" s="1"/>
      <c r="D4" s="481" t="s">
        <v>7</v>
      </c>
      <c r="E4" s="481"/>
      <c r="F4" s="481"/>
    </row>
    <row r="5" spans="1:9">
      <c r="A5" s="1"/>
      <c r="B5" s="1"/>
      <c r="C5" s="1"/>
      <c r="D5" s="481" t="s">
        <v>8</v>
      </c>
      <c r="E5" s="481"/>
      <c r="F5" s="481"/>
    </row>
    <row r="6" spans="1:9">
      <c r="A6" s="1"/>
      <c r="B6" s="1"/>
      <c r="C6" s="1"/>
      <c r="D6" s="481" t="s">
        <v>1</v>
      </c>
      <c r="E6" s="481"/>
      <c r="F6" s="481"/>
    </row>
    <row r="7" spans="1:9">
      <c r="A7" s="1"/>
      <c r="B7" s="1"/>
      <c r="C7" s="1"/>
      <c r="D7" s="481" t="s">
        <v>380</v>
      </c>
      <c r="E7" s="481"/>
      <c r="F7" s="481"/>
    </row>
    <row r="8" spans="1:9">
      <c r="A8" s="1"/>
      <c r="B8" s="1"/>
      <c r="C8" s="1"/>
      <c r="D8" s="481"/>
      <c r="E8" s="481"/>
      <c r="F8" s="481"/>
    </row>
    <row r="9" spans="1:9">
      <c r="A9" s="234"/>
      <c r="B9" s="234"/>
      <c r="C9" s="234"/>
      <c r="D9" s="486"/>
      <c r="E9" s="486"/>
      <c r="F9" s="486"/>
    </row>
    <row r="10" spans="1:9" ht="60" customHeight="1">
      <c r="A10" s="487" t="s">
        <v>10</v>
      </c>
      <c r="B10" s="487"/>
      <c r="C10" s="487"/>
      <c r="D10" s="487"/>
      <c r="E10" s="487"/>
      <c r="F10" s="487"/>
    </row>
    <row r="11" spans="1:9" ht="15" customHeight="1">
      <c r="A11" s="235"/>
      <c r="B11" s="236"/>
      <c r="C11" s="236"/>
      <c r="D11" s="237"/>
      <c r="E11" s="238"/>
      <c r="F11" s="238"/>
    </row>
    <row r="12" spans="1:9" ht="24" customHeight="1">
      <c r="A12" s="484" t="s">
        <v>11</v>
      </c>
      <c r="B12" s="484" t="s">
        <v>12</v>
      </c>
      <c r="C12" s="484"/>
      <c r="D12" s="485" t="s">
        <v>2</v>
      </c>
      <c r="E12" s="485" t="s">
        <v>3</v>
      </c>
      <c r="F12" s="485" t="s">
        <v>4</v>
      </c>
    </row>
    <row r="13" spans="1:9" ht="15.75" customHeight="1">
      <c r="A13" s="484"/>
      <c r="B13" s="239" t="s">
        <v>13</v>
      </c>
      <c r="C13" s="239" t="s">
        <v>14</v>
      </c>
      <c r="D13" s="485"/>
      <c r="E13" s="485"/>
      <c r="F13" s="485"/>
    </row>
    <row r="14" spans="1:9" ht="15.6">
      <c r="A14" s="240" t="s">
        <v>15</v>
      </c>
      <c r="B14" s="241" t="s">
        <v>16</v>
      </c>
      <c r="C14" s="242"/>
      <c r="D14" s="243">
        <f>D15+D16+D17+D18+D19+D20</f>
        <v>11487.7</v>
      </c>
      <c r="E14" s="243">
        <f>E15+E16+E17+E18+E19+E20</f>
        <v>8450.1</v>
      </c>
      <c r="F14" s="243">
        <f>F15+F16+F17+F18+F19+F20</f>
        <v>7481.3</v>
      </c>
    </row>
    <row r="15" spans="1:9" ht="45.75" customHeight="1">
      <c r="A15" s="244" t="s">
        <v>17</v>
      </c>
      <c r="B15" s="245"/>
      <c r="C15" s="246" t="s">
        <v>18</v>
      </c>
      <c r="D15" s="247">
        <f>пр.7!G16</f>
        <v>149</v>
      </c>
      <c r="E15" s="247">
        <f>пр.7!H16</f>
        <v>20</v>
      </c>
      <c r="F15" s="247">
        <f>пр.7!I16</f>
        <v>20</v>
      </c>
      <c r="G15" s="249"/>
      <c r="H15" s="249"/>
      <c r="I15" s="249"/>
    </row>
    <row r="16" spans="1:9" ht="49.5" customHeight="1">
      <c r="A16" s="244" t="s">
        <v>19</v>
      </c>
      <c r="B16" s="245"/>
      <c r="C16" s="246" t="s">
        <v>20</v>
      </c>
      <c r="D16" s="248">
        <f>пр.7!G20</f>
        <v>10996.6</v>
      </c>
      <c r="E16" s="248">
        <f>пр.7!H20</f>
        <v>8398.1</v>
      </c>
      <c r="F16" s="248">
        <f>пр.7!I20</f>
        <v>7429.3</v>
      </c>
      <c r="G16" s="249"/>
      <c r="H16" s="249"/>
      <c r="I16" s="249"/>
    </row>
    <row r="17" spans="1:10" ht="39.75" customHeight="1">
      <c r="A17" s="250" t="s">
        <v>21</v>
      </c>
      <c r="B17" s="251"/>
      <c r="C17" s="246" t="s">
        <v>22</v>
      </c>
      <c r="D17" s="248">
        <f>пр.7!G29</f>
        <v>232.5</v>
      </c>
      <c r="E17" s="248">
        <f>пр.7!H29</f>
        <v>0</v>
      </c>
      <c r="F17" s="248">
        <f>пр.7!I29</f>
        <v>0</v>
      </c>
      <c r="G17" s="249"/>
      <c r="H17" s="249"/>
      <c r="I17" s="249"/>
      <c r="J17" s="249"/>
    </row>
    <row r="18" spans="1:10" ht="39.75" hidden="1" customHeight="1">
      <c r="A18" s="252" t="s">
        <v>23</v>
      </c>
      <c r="B18" s="253" t="s">
        <v>24</v>
      </c>
      <c r="C18" s="246" t="s">
        <v>25</v>
      </c>
      <c r="D18" s="248">
        <v>0</v>
      </c>
      <c r="E18" s="248">
        <v>0</v>
      </c>
      <c r="F18" s="248">
        <v>0</v>
      </c>
      <c r="G18" s="249"/>
    </row>
    <row r="19" spans="1:10" ht="18" customHeight="1">
      <c r="A19" s="250" t="s">
        <v>26</v>
      </c>
      <c r="B19" s="251"/>
      <c r="C19" s="246" t="s">
        <v>27</v>
      </c>
      <c r="D19" s="248">
        <f>пр.7!G33</f>
        <v>10</v>
      </c>
      <c r="E19" s="248">
        <f>пр.7!H33</f>
        <v>5</v>
      </c>
      <c r="F19" s="248">
        <f>пр.7!I33</f>
        <v>5</v>
      </c>
      <c r="G19" s="249"/>
      <c r="H19" s="249"/>
      <c r="I19" s="249"/>
    </row>
    <row r="20" spans="1:10" ht="13.8">
      <c r="A20" s="254" t="s">
        <v>28</v>
      </c>
      <c r="B20" s="255"/>
      <c r="C20" s="255" t="s">
        <v>29</v>
      </c>
      <c r="D20" s="248">
        <v>99.6</v>
      </c>
      <c r="E20" s="248">
        <v>27</v>
      </c>
      <c r="F20" s="248">
        <v>27</v>
      </c>
      <c r="G20" s="249"/>
      <c r="H20" s="249"/>
      <c r="I20" s="249"/>
    </row>
    <row r="21" spans="1:10" ht="26.25" customHeight="1">
      <c r="A21" s="256" t="s">
        <v>30</v>
      </c>
      <c r="B21" s="242" t="s">
        <v>31</v>
      </c>
      <c r="C21" s="242"/>
      <c r="D21" s="243">
        <f>D22</f>
        <v>214.8</v>
      </c>
      <c r="E21" s="243">
        <f>E22</f>
        <v>233.1</v>
      </c>
      <c r="F21" s="243">
        <f>F22</f>
        <v>240.8</v>
      </c>
      <c r="G21" s="249"/>
    </row>
    <row r="22" spans="1:10" ht="21.75" customHeight="1">
      <c r="A22" s="250" t="s">
        <v>32</v>
      </c>
      <c r="B22" s="242"/>
      <c r="C22" s="257" t="s">
        <v>33</v>
      </c>
      <c r="D22" s="248">
        <v>214.8</v>
      </c>
      <c r="E22" s="248">
        <v>233.1</v>
      </c>
      <c r="F22" s="248">
        <v>240.8</v>
      </c>
      <c r="G22" s="249"/>
    </row>
    <row r="23" spans="1:10" ht="31.5" customHeight="1">
      <c r="A23" s="256" t="s">
        <v>34</v>
      </c>
      <c r="B23" s="242" t="s">
        <v>35</v>
      </c>
      <c r="C23" s="242"/>
      <c r="D23" s="243">
        <f>D24</f>
        <v>126</v>
      </c>
      <c r="E23" s="243">
        <f>E24</f>
        <v>20</v>
      </c>
      <c r="F23" s="243">
        <f>F24</f>
        <v>20</v>
      </c>
      <c r="G23" s="249"/>
      <c r="H23" s="249"/>
      <c r="I23" s="249"/>
    </row>
    <row r="24" spans="1:10" ht="30.75" customHeight="1">
      <c r="A24" s="250" t="s">
        <v>36</v>
      </c>
      <c r="B24" s="258"/>
      <c r="C24" s="246" t="s">
        <v>37</v>
      </c>
      <c r="D24" s="248">
        <f>пр.7!G48</f>
        <v>126</v>
      </c>
      <c r="E24" s="248">
        <f>пр.7!H48</f>
        <v>20</v>
      </c>
      <c r="F24" s="248">
        <f>пр.7!I48</f>
        <v>20</v>
      </c>
      <c r="G24" s="249"/>
    </row>
    <row r="25" spans="1:10" ht="21.75" customHeight="1">
      <c r="A25" s="259" t="s">
        <v>38</v>
      </c>
      <c r="B25" s="242" t="s">
        <v>39</v>
      </c>
      <c r="C25" s="242"/>
      <c r="D25" s="243">
        <f>D26+D27</f>
        <v>2397.6000000000004</v>
      </c>
      <c r="E25" s="243">
        <f>E26+E27</f>
        <v>1248.5</v>
      </c>
      <c r="F25" s="243">
        <f>F26+F27</f>
        <v>2795.3</v>
      </c>
      <c r="G25" s="249"/>
      <c r="H25" s="249"/>
      <c r="I25" s="249"/>
    </row>
    <row r="26" spans="1:10" ht="13.8">
      <c r="A26" s="260" t="s">
        <v>40</v>
      </c>
      <c r="B26" s="246"/>
      <c r="C26" s="246" t="s">
        <v>41</v>
      </c>
      <c r="D26" s="248">
        <v>2393.3000000000002</v>
      </c>
      <c r="E26" s="248">
        <v>1248.5</v>
      </c>
      <c r="F26" s="248">
        <f>пр.7!I58</f>
        <v>2795.3</v>
      </c>
      <c r="G26" s="249"/>
      <c r="H26" s="249"/>
      <c r="I26" s="249"/>
    </row>
    <row r="27" spans="1:10" ht="13.8">
      <c r="A27" s="258" t="s">
        <v>42</v>
      </c>
      <c r="B27" s="246"/>
      <c r="C27" s="246" t="s">
        <v>43</v>
      </c>
      <c r="D27" s="248">
        <f>пр.7!G71</f>
        <v>4.3</v>
      </c>
      <c r="E27" s="248">
        <f>пр.7!H71</f>
        <v>0</v>
      </c>
      <c r="F27" s="248">
        <f>пр.7!I71</f>
        <v>0</v>
      </c>
      <c r="G27" s="249"/>
      <c r="H27" s="249"/>
      <c r="I27" s="249"/>
    </row>
    <row r="28" spans="1:10" ht="24.75" customHeight="1">
      <c r="A28" s="259" t="s">
        <v>44</v>
      </c>
      <c r="B28" s="242" t="s">
        <v>45</v>
      </c>
      <c r="C28" s="242"/>
      <c r="D28" s="243">
        <f>D29+D30+D31</f>
        <v>3013.9</v>
      </c>
      <c r="E28" s="243">
        <f>E29+E30+E31</f>
        <v>736.6</v>
      </c>
      <c r="F28" s="243">
        <f>F29+F30+F31</f>
        <v>483.29999999999995</v>
      </c>
      <c r="G28" s="249"/>
    </row>
    <row r="29" spans="1:10" ht="13.8">
      <c r="A29" s="258" t="s">
        <v>46</v>
      </c>
      <c r="B29" s="246"/>
      <c r="C29" s="246" t="s">
        <v>47</v>
      </c>
      <c r="D29" s="248">
        <f>пр.7!G75</f>
        <v>1070.4000000000001</v>
      </c>
      <c r="E29" s="248">
        <f>пр.7!H75</f>
        <v>239</v>
      </c>
      <c r="F29" s="248">
        <f>пр.7!I75</f>
        <v>238.5</v>
      </c>
      <c r="G29" s="249"/>
      <c r="H29" s="249"/>
      <c r="I29" s="249"/>
    </row>
    <row r="30" spans="1:10" ht="13.8">
      <c r="A30" s="258" t="s">
        <v>48</v>
      </c>
      <c r="B30" s="246"/>
      <c r="C30" s="246" t="s">
        <v>49</v>
      </c>
      <c r="D30" s="248">
        <f>пр.7!G83</f>
        <v>62</v>
      </c>
      <c r="E30" s="248">
        <f>пр.7!H83</f>
        <v>17.600000000000001</v>
      </c>
      <c r="F30" s="248">
        <f>пр.7!I83</f>
        <v>11.2</v>
      </c>
      <c r="G30" s="249"/>
      <c r="H30" s="249"/>
      <c r="I30" s="249"/>
    </row>
    <row r="31" spans="1:10" ht="13.8">
      <c r="A31" s="258" t="s">
        <v>50</v>
      </c>
      <c r="B31" s="246"/>
      <c r="C31" s="246" t="s">
        <v>51</v>
      </c>
      <c r="D31" s="248">
        <v>1881.5</v>
      </c>
      <c r="E31" s="248">
        <f>пр.7!H89</f>
        <v>480</v>
      </c>
      <c r="F31" s="248">
        <f>пр.7!I89</f>
        <v>233.6</v>
      </c>
      <c r="G31" s="249"/>
      <c r="H31" s="249"/>
      <c r="I31" s="249"/>
    </row>
    <row r="32" spans="1:10" ht="20.25" customHeight="1">
      <c r="A32" s="261" t="s">
        <v>52</v>
      </c>
      <c r="B32" s="242" t="s">
        <v>53</v>
      </c>
      <c r="C32" s="242"/>
      <c r="D32" s="243">
        <f>D33</f>
        <v>5734.3</v>
      </c>
      <c r="E32" s="243">
        <f>E33</f>
        <v>4082.4</v>
      </c>
      <c r="F32" s="243">
        <f>F33</f>
        <v>4082.4</v>
      </c>
      <c r="G32" s="249"/>
    </row>
    <row r="33" spans="1:9" ht="20.25" customHeight="1">
      <c r="A33" s="262" t="s">
        <v>54</v>
      </c>
      <c r="B33" s="242"/>
      <c r="C33" s="257" t="s">
        <v>55</v>
      </c>
      <c r="D33" s="248">
        <v>5734.3</v>
      </c>
      <c r="E33" s="480">
        <v>4082.4</v>
      </c>
      <c r="F33" s="480">
        <v>4082.4</v>
      </c>
      <c r="G33" s="249"/>
      <c r="H33" s="249"/>
      <c r="I33" s="249"/>
    </row>
    <row r="34" spans="1:9" ht="20.25" customHeight="1">
      <c r="A34" s="261" t="s">
        <v>56</v>
      </c>
      <c r="B34" s="242" t="s">
        <v>57</v>
      </c>
      <c r="C34" s="242"/>
      <c r="D34" s="243">
        <f>D35</f>
        <v>1043.2</v>
      </c>
      <c r="E34" s="243">
        <f>E35</f>
        <v>1043.2</v>
      </c>
      <c r="F34" s="243">
        <f>F35</f>
        <v>1043.2</v>
      </c>
      <c r="G34" s="249"/>
    </row>
    <row r="35" spans="1:9" ht="15.6">
      <c r="A35" s="263" t="s">
        <v>58</v>
      </c>
      <c r="B35" s="242"/>
      <c r="C35" s="246" t="s">
        <v>59</v>
      </c>
      <c r="D35" s="248">
        <f>пр.7!G113</f>
        <v>1043.2</v>
      </c>
      <c r="E35" s="248">
        <f>пр.7!H113</f>
        <v>1043.2</v>
      </c>
      <c r="F35" s="248">
        <f>пр.7!I113</f>
        <v>1043.2</v>
      </c>
      <c r="G35" s="249"/>
      <c r="H35" s="249"/>
      <c r="I35" s="249"/>
    </row>
    <row r="36" spans="1:9" ht="20.25" customHeight="1">
      <c r="A36" s="261" t="s">
        <v>60</v>
      </c>
      <c r="B36" s="242" t="s">
        <v>61</v>
      </c>
      <c r="C36" s="242"/>
      <c r="D36" s="243">
        <f>D37</f>
        <v>749.8</v>
      </c>
      <c r="E36" s="243">
        <f>E37</f>
        <v>749.8</v>
      </c>
      <c r="F36" s="243">
        <f>F37</f>
        <v>749.8</v>
      </c>
      <c r="G36" s="249"/>
      <c r="H36" s="249"/>
      <c r="I36" s="249"/>
    </row>
    <row r="37" spans="1:9" ht="13.8">
      <c r="A37" s="264" t="s">
        <v>62</v>
      </c>
      <c r="B37" s="246"/>
      <c r="C37" s="246" t="s">
        <v>63</v>
      </c>
      <c r="D37" s="248">
        <f>пр.7!G118</f>
        <v>749.8</v>
      </c>
      <c r="E37" s="248">
        <f>пр.7!H118</f>
        <v>749.8</v>
      </c>
      <c r="F37" s="248">
        <f>пр.7!I118</f>
        <v>749.8</v>
      </c>
      <c r="G37" s="283"/>
    </row>
    <row r="38" spans="1:9" ht="20.25" customHeight="1">
      <c r="A38" s="265" t="s">
        <v>64</v>
      </c>
      <c r="B38" s="266" t="s">
        <v>65</v>
      </c>
      <c r="C38" s="266"/>
      <c r="D38" s="243">
        <f>D39</f>
        <v>0</v>
      </c>
      <c r="E38" s="243">
        <f>E39</f>
        <v>397.6</v>
      </c>
      <c r="F38" s="243">
        <f>F39</f>
        <v>772.1</v>
      </c>
      <c r="G38" s="249"/>
      <c r="H38" s="249"/>
      <c r="I38" s="249"/>
    </row>
    <row r="39" spans="1:9" ht="15.6">
      <c r="A39" s="267" t="s">
        <v>64</v>
      </c>
      <c r="B39" s="266"/>
      <c r="C39" s="268" t="s">
        <v>66</v>
      </c>
      <c r="D39" s="243"/>
      <c r="E39" s="248">
        <f>пр.7!H125</f>
        <v>397.6</v>
      </c>
      <c r="F39" s="248">
        <f>пр.7!I125</f>
        <v>772.1</v>
      </c>
    </row>
    <row r="40" spans="1:9" ht="17.399999999999999">
      <c r="A40" s="265" t="s">
        <v>67</v>
      </c>
      <c r="B40" s="269"/>
      <c r="C40" s="269"/>
      <c r="D40" s="243">
        <f>D38+D36+D34+D32+D28+D25+D23+D21+D14</f>
        <v>24767.300000000003</v>
      </c>
      <c r="E40" s="243">
        <f>E38+E36+E34+E32+E28+E25+E23+E21+E14</f>
        <v>16961.300000000003</v>
      </c>
      <c r="F40" s="243">
        <f>F38+F36+F34+F32+F28+F25+F23+F21+F14</f>
        <v>17668.2</v>
      </c>
    </row>
    <row r="41" spans="1:9" ht="15.6">
      <c r="A41" s="270"/>
      <c r="B41" s="482"/>
      <c r="C41" s="482"/>
      <c r="D41" s="271"/>
      <c r="E41" s="271"/>
      <c r="F41" s="271"/>
    </row>
    <row r="42" spans="1:9" ht="15.6">
      <c r="A42" s="270"/>
      <c r="B42" s="483"/>
      <c r="C42" s="483"/>
      <c r="D42" s="272"/>
      <c r="E42" s="272"/>
      <c r="F42" s="272"/>
    </row>
    <row r="43" spans="1:9" customFormat="1" ht="18">
      <c r="A43" s="273"/>
      <c r="B43" s="273"/>
      <c r="C43" s="274"/>
      <c r="D43" s="275"/>
    </row>
    <row r="44" spans="1:9" customFormat="1" ht="18">
      <c r="A44" s="276"/>
      <c r="B44" s="277"/>
      <c r="C44" s="274"/>
      <c r="D44" s="275"/>
    </row>
    <row r="45" spans="1:9" customFormat="1" ht="18">
      <c r="A45" s="276"/>
      <c r="B45" s="274"/>
      <c r="C45" s="278"/>
      <c r="D45" s="275"/>
      <c r="F45" s="279"/>
    </row>
    <row r="46" spans="1:9" customFormat="1" ht="18">
      <c r="A46" s="273"/>
      <c r="B46" s="273"/>
      <c r="C46" s="280"/>
      <c r="D46" s="275"/>
    </row>
    <row r="47" spans="1:9" customFormat="1" ht="18">
      <c r="A47" s="276"/>
      <c r="B47" s="274"/>
      <c r="C47" s="274"/>
      <c r="D47" s="275"/>
    </row>
    <row r="48" spans="1:9" customFormat="1">
      <c r="A48" s="281"/>
      <c r="B48" s="274"/>
      <c r="C48" s="274"/>
      <c r="D48" s="275"/>
    </row>
    <row r="49" spans="1:4" customFormat="1">
      <c r="A49" s="281"/>
      <c r="B49" s="274"/>
      <c r="C49" s="274"/>
      <c r="D49" s="275"/>
    </row>
    <row r="50" spans="1:4" customFormat="1">
      <c r="A50" s="281"/>
      <c r="B50" s="274"/>
      <c r="C50" s="274"/>
      <c r="D50" s="275"/>
    </row>
    <row r="51" spans="1:4" customFormat="1">
      <c r="A51" s="281"/>
      <c r="B51" s="274"/>
      <c r="C51" s="274"/>
      <c r="D51" s="275"/>
    </row>
    <row r="52" spans="1:4">
      <c r="A52" s="249"/>
      <c r="B52" s="249"/>
      <c r="C52" s="249"/>
      <c r="D52" s="282"/>
    </row>
  </sheetData>
  <mergeCells count="17">
    <mergeCell ref="B41:C41"/>
    <mergeCell ref="B42:C42"/>
    <mergeCell ref="A12:A13"/>
    <mergeCell ref="D12:D13"/>
    <mergeCell ref="D6:F6"/>
    <mergeCell ref="D7:F7"/>
    <mergeCell ref="D8:F8"/>
    <mergeCell ref="D9:F9"/>
    <mergeCell ref="A10:F10"/>
    <mergeCell ref="E12:E13"/>
    <mergeCell ref="F12:F13"/>
    <mergeCell ref="B12:C12"/>
    <mergeCell ref="D1:F1"/>
    <mergeCell ref="D2:F2"/>
    <mergeCell ref="D3:F3"/>
    <mergeCell ref="D4:F4"/>
    <mergeCell ref="D5:F5"/>
  </mergeCells>
  <pageMargins left="0.74803149606299202" right="0.35433070866141703" top="0.59055118110236204" bottom="0.39370078740157499" header="0.511811023622047" footer="0.511811023622047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3.8"/>
  <cols>
    <col min="1" max="1" width="48.33203125" style="12" customWidth="1"/>
    <col min="2" max="2" width="4.44140625" style="3" customWidth="1"/>
    <col min="3" max="3" width="4.5546875" style="3" customWidth="1"/>
    <col min="4" max="4" width="13.33203125" style="3" customWidth="1"/>
    <col min="5" max="5" width="4.44140625" style="3" customWidth="1"/>
    <col min="6" max="6" width="13.33203125" style="3" customWidth="1"/>
    <col min="7" max="7" width="11.88671875" style="3" customWidth="1"/>
    <col min="8" max="8" width="12.44140625" style="13" customWidth="1"/>
    <col min="9" max="9" width="10.44140625" style="12" hidden="1" customWidth="1"/>
    <col min="10" max="10" width="5.5546875" style="12" hidden="1" customWidth="1"/>
    <col min="11" max="12" width="8.88671875" style="12" hidden="1" customWidth="1"/>
    <col min="13" max="13" width="22.44140625" style="12" customWidth="1"/>
    <col min="14" max="15" width="5.88671875" style="12" customWidth="1"/>
    <col min="16" max="16" width="6.109375" style="12" customWidth="1"/>
    <col min="17" max="256" width="9.109375" style="12"/>
    <col min="257" max="257" width="48.33203125" style="12" customWidth="1"/>
    <col min="258" max="258" width="4.44140625" style="12" customWidth="1"/>
    <col min="259" max="259" width="4.5546875" style="12" customWidth="1"/>
    <col min="260" max="260" width="13.33203125" style="12" customWidth="1"/>
    <col min="261" max="261" width="4.44140625" style="12" customWidth="1"/>
    <col min="262" max="262" width="13.33203125" style="12" customWidth="1"/>
    <col min="263" max="263" width="11.88671875" style="12" customWidth="1"/>
    <col min="264" max="264" width="12.44140625" style="12" customWidth="1"/>
    <col min="265" max="268" width="9" style="12" hidden="1" customWidth="1"/>
    <col min="269" max="269" width="22.44140625" style="12" customWidth="1"/>
    <col min="270" max="271" width="5.88671875" style="12" customWidth="1"/>
    <col min="272" max="272" width="6.109375" style="12" customWidth="1"/>
    <col min="273" max="512" width="9.109375" style="12"/>
    <col min="513" max="513" width="48.33203125" style="12" customWidth="1"/>
    <col min="514" max="514" width="4.44140625" style="12" customWidth="1"/>
    <col min="515" max="515" width="4.5546875" style="12" customWidth="1"/>
    <col min="516" max="516" width="13.33203125" style="12" customWidth="1"/>
    <col min="517" max="517" width="4.44140625" style="12" customWidth="1"/>
    <col min="518" max="518" width="13.33203125" style="12" customWidth="1"/>
    <col min="519" max="519" width="11.88671875" style="12" customWidth="1"/>
    <col min="520" max="520" width="12.44140625" style="12" customWidth="1"/>
    <col min="521" max="524" width="9" style="12" hidden="1" customWidth="1"/>
    <col min="525" max="525" width="22.44140625" style="12" customWidth="1"/>
    <col min="526" max="527" width="5.88671875" style="12" customWidth="1"/>
    <col min="528" max="528" width="6.109375" style="12" customWidth="1"/>
    <col min="529" max="768" width="9.109375" style="12"/>
    <col min="769" max="769" width="48.33203125" style="12" customWidth="1"/>
    <col min="770" max="770" width="4.44140625" style="12" customWidth="1"/>
    <col min="771" max="771" width="4.5546875" style="12" customWidth="1"/>
    <col min="772" max="772" width="13.33203125" style="12" customWidth="1"/>
    <col min="773" max="773" width="4.44140625" style="12" customWidth="1"/>
    <col min="774" max="774" width="13.33203125" style="12" customWidth="1"/>
    <col min="775" max="775" width="11.88671875" style="12" customWidth="1"/>
    <col min="776" max="776" width="12.44140625" style="12" customWidth="1"/>
    <col min="777" max="780" width="9" style="12" hidden="1" customWidth="1"/>
    <col min="781" max="781" width="22.44140625" style="12" customWidth="1"/>
    <col min="782" max="783" width="5.88671875" style="12" customWidth="1"/>
    <col min="784" max="784" width="6.109375" style="12" customWidth="1"/>
    <col min="785" max="1024" width="9.109375" style="12"/>
    <col min="1025" max="1025" width="48.33203125" style="12" customWidth="1"/>
    <col min="1026" max="1026" width="4.44140625" style="12" customWidth="1"/>
    <col min="1027" max="1027" width="4.5546875" style="12" customWidth="1"/>
    <col min="1028" max="1028" width="13.33203125" style="12" customWidth="1"/>
    <col min="1029" max="1029" width="4.44140625" style="12" customWidth="1"/>
    <col min="1030" max="1030" width="13.33203125" style="12" customWidth="1"/>
    <col min="1031" max="1031" width="11.88671875" style="12" customWidth="1"/>
    <col min="1032" max="1032" width="12.44140625" style="12" customWidth="1"/>
    <col min="1033" max="1036" width="9" style="12" hidden="1" customWidth="1"/>
    <col min="1037" max="1037" width="22.44140625" style="12" customWidth="1"/>
    <col min="1038" max="1039" width="5.88671875" style="12" customWidth="1"/>
    <col min="1040" max="1040" width="6.109375" style="12" customWidth="1"/>
    <col min="1041" max="1280" width="9.109375" style="12"/>
    <col min="1281" max="1281" width="48.33203125" style="12" customWidth="1"/>
    <col min="1282" max="1282" width="4.44140625" style="12" customWidth="1"/>
    <col min="1283" max="1283" width="4.5546875" style="12" customWidth="1"/>
    <col min="1284" max="1284" width="13.33203125" style="12" customWidth="1"/>
    <col min="1285" max="1285" width="4.44140625" style="12" customWidth="1"/>
    <col min="1286" max="1286" width="13.33203125" style="12" customWidth="1"/>
    <col min="1287" max="1287" width="11.88671875" style="12" customWidth="1"/>
    <col min="1288" max="1288" width="12.44140625" style="12" customWidth="1"/>
    <col min="1289" max="1292" width="9" style="12" hidden="1" customWidth="1"/>
    <col min="1293" max="1293" width="22.44140625" style="12" customWidth="1"/>
    <col min="1294" max="1295" width="5.88671875" style="12" customWidth="1"/>
    <col min="1296" max="1296" width="6.109375" style="12" customWidth="1"/>
    <col min="1297" max="1536" width="9.109375" style="12"/>
    <col min="1537" max="1537" width="48.33203125" style="12" customWidth="1"/>
    <col min="1538" max="1538" width="4.44140625" style="12" customWidth="1"/>
    <col min="1539" max="1539" width="4.5546875" style="12" customWidth="1"/>
    <col min="1540" max="1540" width="13.33203125" style="12" customWidth="1"/>
    <col min="1541" max="1541" width="4.44140625" style="12" customWidth="1"/>
    <col min="1542" max="1542" width="13.33203125" style="12" customWidth="1"/>
    <col min="1543" max="1543" width="11.88671875" style="12" customWidth="1"/>
    <col min="1544" max="1544" width="12.44140625" style="12" customWidth="1"/>
    <col min="1545" max="1548" width="9" style="12" hidden="1" customWidth="1"/>
    <col min="1549" max="1549" width="22.44140625" style="12" customWidth="1"/>
    <col min="1550" max="1551" width="5.88671875" style="12" customWidth="1"/>
    <col min="1552" max="1552" width="6.109375" style="12" customWidth="1"/>
    <col min="1553" max="1792" width="9.109375" style="12"/>
    <col min="1793" max="1793" width="48.33203125" style="12" customWidth="1"/>
    <col min="1794" max="1794" width="4.44140625" style="12" customWidth="1"/>
    <col min="1795" max="1795" width="4.5546875" style="12" customWidth="1"/>
    <col min="1796" max="1796" width="13.33203125" style="12" customWidth="1"/>
    <col min="1797" max="1797" width="4.44140625" style="12" customWidth="1"/>
    <col min="1798" max="1798" width="13.33203125" style="12" customWidth="1"/>
    <col min="1799" max="1799" width="11.88671875" style="12" customWidth="1"/>
    <col min="1800" max="1800" width="12.44140625" style="12" customWidth="1"/>
    <col min="1801" max="1804" width="9" style="12" hidden="1" customWidth="1"/>
    <col min="1805" max="1805" width="22.44140625" style="12" customWidth="1"/>
    <col min="1806" max="1807" width="5.88671875" style="12" customWidth="1"/>
    <col min="1808" max="1808" width="6.109375" style="12" customWidth="1"/>
    <col min="1809" max="2048" width="9.109375" style="12"/>
    <col min="2049" max="2049" width="48.33203125" style="12" customWidth="1"/>
    <col min="2050" max="2050" width="4.44140625" style="12" customWidth="1"/>
    <col min="2051" max="2051" width="4.5546875" style="12" customWidth="1"/>
    <col min="2052" max="2052" width="13.33203125" style="12" customWidth="1"/>
    <col min="2053" max="2053" width="4.44140625" style="12" customWidth="1"/>
    <col min="2054" max="2054" width="13.33203125" style="12" customWidth="1"/>
    <col min="2055" max="2055" width="11.88671875" style="12" customWidth="1"/>
    <col min="2056" max="2056" width="12.44140625" style="12" customWidth="1"/>
    <col min="2057" max="2060" width="9" style="12" hidden="1" customWidth="1"/>
    <col min="2061" max="2061" width="22.44140625" style="12" customWidth="1"/>
    <col min="2062" max="2063" width="5.88671875" style="12" customWidth="1"/>
    <col min="2064" max="2064" width="6.109375" style="12" customWidth="1"/>
    <col min="2065" max="2304" width="9.109375" style="12"/>
    <col min="2305" max="2305" width="48.33203125" style="12" customWidth="1"/>
    <col min="2306" max="2306" width="4.44140625" style="12" customWidth="1"/>
    <col min="2307" max="2307" width="4.5546875" style="12" customWidth="1"/>
    <col min="2308" max="2308" width="13.33203125" style="12" customWidth="1"/>
    <col min="2309" max="2309" width="4.44140625" style="12" customWidth="1"/>
    <col min="2310" max="2310" width="13.33203125" style="12" customWidth="1"/>
    <col min="2311" max="2311" width="11.88671875" style="12" customWidth="1"/>
    <col min="2312" max="2312" width="12.44140625" style="12" customWidth="1"/>
    <col min="2313" max="2316" width="9" style="12" hidden="1" customWidth="1"/>
    <col min="2317" max="2317" width="22.44140625" style="12" customWidth="1"/>
    <col min="2318" max="2319" width="5.88671875" style="12" customWidth="1"/>
    <col min="2320" max="2320" width="6.109375" style="12" customWidth="1"/>
    <col min="2321" max="2560" width="9.109375" style="12"/>
    <col min="2561" max="2561" width="48.33203125" style="12" customWidth="1"/>
    <col min="2562" max="2562" width="4.44140625" style="12" customWidth="1"/>
    <col min="2563" max="2563" width="4.5546875" style="12" customWidth="1"/>
    <col min="2564" max="2564" width="13.33203125" style="12" customWidth="1"/>
    <col min="2565" max="2565" width="4.44140625" style="12" customWidth="1"/>
    <col min="2566" max="2566" width="13.33203125" style="12" customWidth="1"/>
    <col min="2567" max="2567" width="11.88671875" style="12" customWidth="1"/>
    <col min="2568" max="2568" width="12.44140625" style="12" customWidth="1"/>
    <col min="2569" max="2572" width="9" style="12" hidden="1" customWidth="1"/>
    <col min="2573" max="2573" width="22.44140625" style="12" customWidth="1"/>
    <col min="2574" max="2575" width="5.88671875" style="12" customWidth="1"/>
    <col min="2576" max="2576" width="6.109375" style="12" customWidth="1"/>
    <col min="2577" max="2816" width="9.109375" style="12"/>
    <col min="2817" max="2817" width="48.33203125" style="12" customWidth="1"/>
    <col min="2818" max="2818" width="4.44140625" style="12" customWidth="1"/>
    <col min="2819" max="2819" width="4.5546875" style="12" customWidth="1"/>
    <col min="2820" max="2820" width="13.33203125" style="12" customWidth="1"/>
    <col min="2821" max="2821" width="4.44140625" style="12" customWidth="1"/>
    <col min="2822" max="2822" width="13.33203125" style="12" customWidth="1"/>
    <col min="2823" max="2823" width="11.88671875" style="12" customWidth="1"/>
    <col min="2824" max="2824" width="12.44140625" style="12" customWidth="1"/>
    <col min="2825" max="2828" width="9" style="12" hidden="1" customWidth="1"/>
    <col min="2829" max="2829" width="22.44140625" style="12" customWidth="1"/>
    <col min="2830" max="2831" width="5.88671875" style="12" customWidth="1"/>
    <col min="2832" max="2832" width="6.109375" style="12" customWidth="1"/>
    <col min="2833" max="3072" width="9.109375" style="12"/>
    <col min="3073" max="3073" width="48.33203125" style="12" customWidth="1"/>
    <col min="3074" max="3074" width="4.44140625" style="12" customWidth="1"/>
    <col min="3075" max="3075" width="4.5546875" style="12" customWidth="1"/>
    <col min="3076" max="3076" width="13.33203125" style="12" customWidth="1"/>
    <col min="3077" max="3077" width="4.44140625" style="12" customWidth="1"/>
    <col min="3078" max="3078" width="13.33203125" style="12" customWidth="1"/>
    <col min="3079" max="3079" width="11.88671875" style="12" customWidth="1"/>
    <col min="3080" max="3080" width="12.44140625" style="12" customWidth="1"/>
    <col min="3081" max="3084" width="9" style="12" hidden="1" customWidth="1"/>
    <col min="3085" max="3085" width="22.44140625" style="12" customWidth="1"/>
    <col min="3086" max="3087" width="5.88671875" style="12" customWidth="1"/>
    <col min="3088" max="3088" width="6.109375" style="12" customWidth="1"/>
    <col min="3089" max="3328" width="9.109375" style="12"/>
    <col min="3329" max="3329" width="48.33203125" style="12" customWidth="1"/>
    <col min="3330" max="3330" width="4.44140625" style="12" customWidth="1"/>
    <col min="3331" max="3331" width="4.5546875" style="12" customWidth="1"/>
    <col min="3332" max="3332" width="13.33203125" style="12" customWidth="1"/>
    <col min="3333" max="3333" width="4.44140625" style="12" customWidth="1"/>
    <col min="3334" max="3334" width="13.33203125" style="12" customWidth="1"/>
    <col min="3335" max="3335" width="11.88671875" style="12" customWidth="1"/>
    <col min="3336" max="3336" width="12.44140625" style="12" customWidth="1"/>
    <col min="3337" max="3340" width="9" style="12" hidden="1" customWidth="1"/>
    <col min="3341" max="3341" width="22.44140625" style="12" customWidth="1"/>
    <col min="3342" max="3343" width="5.88671875" style="12" customWidth="1"/>
    <col min="3344" max="3344" width="6.109375" style="12" customWidth="1"/>
    <col min="3345" max="3584" width="9.109375" style="12"/>
    <col min="3585" max="3585" width="48.33203125" style="12" customWidth="1"/>
    <col min="3586" max="3586" width="4.44140625" style="12" customWidth="1"/>
    <col min="3587" max="3587" width="4.5546875" style="12" customWidth="1"/>
    <col min="3588" max="3588" width="13.33203125" style="12" customWidth="1"/>
    <col min="3589" max="3589" width="4.44140625" style="12" customWidth="1"/>
    <col min="3590" max="3590" width="13.33203125" style="12" customWidth="1"/>
    <col min="3591" max="3591" width="11.88671875" style="12" customWidth="1"/>
    <col min="3592" max="3592" width="12.44140625" style="12" customWidth="1"/>
    <col min="3593" max="3596" width="9" style="12" hidden="1" customWidth="1"/>
    <col min="3597" max="3597" width="22.44140625" style="12" customWidth="1"/>
    <col min="3598" max="3599" width="5.88671875" style="12" customWidth="1"/>
    <col min="3600" max="3600" width="6.109375" style="12" customWidth="1"/>
    <col min="3601" max="3840" width="9.109375" style="12"/>
    <col min="3841" max="3841" width="48.33203125" style="12" customWidth="1"/>
    <col min="3842" max="3842" width="4.44140625" style="12" customWidth="1"/>
    <col min="3843" max="3843" width="4.5546875" style="12" customWidth="1"/>
    <col min="3844" max="3844" width="13.33203125" style="12" customWidth="1"/>
    <col min="3845" max="3845" width="4.44140625" style="12" customWidth="1"/>
    <col min="3846" max="3846" width="13.33203125" style="12" customWidth="1"/>
    <col min="3847" max="3847" width="11.88671875" style="12" customWidth="1"/>
    <col min="3848" max="3848" width="12.44140625" style="12" customWidth="1"/>
    <col min="3849" max="3852" width="9" style="12" hidden="1" customWidth="1"/>
    <col min="3853" max="3853" width="22.44140625" style="12" customWidth="1"/>
    <col min="3854" max="3855" width="5.88671875" style="12" customWidth="1"/>
    <col min="3856" max="3856" width="6.109375" style="12" customWidth="1"/>
    <col min="3857" max="4096" width="9.109375" style="12"/>
    <col min="4097" max="4097" width="48.33203125" style="12" customWidth="1"/>
    <col min="4098" max="4098" width="4.44140625" style="12" customWidth="1"/>
    <col min="4099" max="4099" width="4.5546875" style="12" customWidth="1"/>
    <col min="4100" max="4100" width="13.33203125" style="12" customWidth="1"/>
    <col min="4101" max="4101" width="4.44140625" style="12" customWidth="1"/>
    <col min="4102" max="4102" width="13.33203125" style="12" customWidth="1"/>
    <col min="4103" max="4103" width="11.88671875" style="12" customWidth="1"/>
    <col min="4104" max="4104" width="12.44140625" style="12" customWidth="1"/>
    <col min="4105" max="4108" width="9" style="12" hidden="1" customWidth="1"/>
    <col min="4109" max="4109" width="22.44140625" style="12" customWidth="1"/>
    <col min="4110" max="4111" width="5.88671875" style="12" customWidth="1"/>
    <col min="4112" max="4112" width="6.109375" style="12" customWidth="1"/>
    <col min="4113" max="4352" width="9.109375" style="12"/>
    <col min="4353" max="4353" width="48.33203125" style="12" customWidth="1"/>
    <col min="4354" max="4354" width="4.44140625" style="12" customWidth="1"/>
    <col min="4355" max="4355" width="4.5546875" style="12" customWidth="1"/>
    <col min="4356" max="4356" width="13.33203125" style="12" customWidth="1"/>
    <col min="4357" max="4357" width="4.44140625" style="12" customWidth="1"/>
    <col min="4358" max="4358" width="13.33203125" style="12" customWidth="1"/>
    <col min="4359" max="4359" width="11.88671875" style="12" customWidth="1"/>
    <col min="4360" max="4360" width="12.44140625" style="12" customWidth="1"/>
    <col min="4361" max="4364" width="9" style="12" hidden="1" customWidth="1"/>
    <col min="4365" max="4365" width="22.44140625" style="12" customWidth="1"/>
    <col min="4366" max="4367" width="5.88671875" style="12" customWidth="1"/>
    <col min="4368" max="4368" width="6.109375" style="12" customWidth="1"/>
    <col min="4369" max="4608" width="9.109375" style="12"/>
    <col min="4609" max="4609" width="48.33203125" style="12" customWidth="1"/>
    <col min="4610" max="4610" width="4.44140625" style="12" customWidth="1"/>
    <col min="4611" max="4611" width="4.5546875" style="12" customWidth="1"/>
    <col min="4612" max="4612" width="13.33203125" style="12" customWidth="1"/>
    <col min="4613" max="4613" width="4.44140625" style="12" customWidth="1"/>
    <col min="4614" max="4614" width="13.33203125" style="12" customWidth="1"/>
    <col min="4615" max="4615" width="11.88671875" style="12" customWidth="1"/>
    <col min="4616" max="4616" width="12.44140625" style="12" customWidth="1"/>
    <col min="4617" max="4620" width="9" style="12" hidden="1" customWidth="1"/>
    <col min="4621" max="4621" width="22.44140625" style="12" customWidth="1"/>
    <col min="4622" max="4623" width="5.88671875" style="12" customWidth="1"/>
    <col min="4624" max="4624" width="6.109375" style="12" customWidth="1"/>
    <col min="4625" max="4864" width="9.109375" style="12"/>
    <col min="4865" max="4865" width="48.33203125" style="12" customWidth="1"/>
    <col min="4866" max="4866" width="4.44140625" style="12" customWidth="1"/>
    <col min="4867" max="4867" width="4.5546875" style="12" customWidth="1"/>
    <col min="4868" max="4868" width="13.33203125" style="12" customWidth="1"/>
    <col min="4869" max="4869" width="4.44140625" style="12" customWidth="1"/>
    <col min="4870" max="4870" width="13.33203125" style="12" customWidth="1"/>
    <col min="4871" max="4871" width="11.88671875" style="12" customWidth="1"/>
    <col min="4872" max="4872" width="12.44140625" style="12" customWidth="1"/>
    <col min="4873" max="4876" width="9" style="12" hidden="1" customWidth="1"/>
    <col min="4877" max="4877" width="22.44140625" style="12" customWidth="1"/>
    <col min="4878" max="4879" width="5.88671875" style="12" customWidth="1"/>
    <col min="4880" max="4880" width="6.109375" style="12" customWidth="1"/>
    <col min="4881" max="5120" width="9.109375" style="12"/>
    <col min="5121" max="5121" width="48.33203125" style="12" customWidth="1"/>
    <col min="5122" max="5122" width="4.44140625" style="12" customWidth="1"/>
    <col min="5123" max="5123" width="4.5546875" style="12" customWidth="1"/>
    <col min="5124" max="5124" width="13.33203125" style="12" customWidth="1"/>
    <col min="5125" max="5125" width="4.44140625" style="12" customWidth="1"/>
    <col min="5126" max="5126" width="13.33203125" style="12" customWidth="1"/>
    <col min="5127" max="5127" width="11.88671875" style="12" customWidth="1"/>
    <col min="5128" max="5128" width="12.44140625" style="12" customWidth="1"/>
    <col min="5129" max="5132" width="9" style="12" hidden="1" customWidth="1"/>
    <col min="5133" max="5133" width="22.44140625" style="12" customWidth="1"/>
    <col min="5134" max="5135" width="5.88671875" style="12" customWidth="1"/>
    <col min="5136" max="5136" width="6.109375" style="12" customWidth="1"/>
    <col min="5137" max="5376" width="9.109375" style="12"/>
    <col min="5377" max="5377" width="48.33203125" style="12" customWidth="1"/>
    <col min="5378" max="5378" width="4.44140625" style="12" customWidth="1"/>
    <col min="5379" max="5379" width="4.5546875" style="12" customWidth="1"/>
    <col min="5380" max="5380" width="13.33203125" style="12" customWidth="1"/>
    <col min="5381" max="5381" width="4.44140625" style="12" customWidth="1"/>
    <col min="5382" max="5382" width="13.33203125" style="12" customWidth="1"/>
    <col min="5383" max="5383" width="11.88671875" style="12" customWidth="1"/>
    <col min="5384" max="5384" width="12.44140625" style="12" customWidth="1"/>
    <col min="5385" max="5388" width="9" style="12" hidden="1" customWidth="1"/>
    <col min="5389" max="5389" width="22.44140625" style="12" customWidth="1"/>
    <col min="5390" max="5391" width="5.88671875" style="12" customWidth="1"/>
    <col min="5392" max="5392" width="6.109375" style="12" customWidth="1"/>
    <col min="5393" max="5632" width="9.109375" style="12"/>
    <col min="5633" max="5633" width="48.33203125" style="12" customWidth="1"/>
    <col min="5634" max="5634" width="4.44140625" style="12" customWidth="1"/>
    <col min="5635" max="5635" width="4.5546875" style="12" customWidth="1"/>
    <col min="5636" max="5636" width="13.33203125" style="12" customWidth="1"/>
    <col min="5637" max="5637" width="4.44140625" style="12" customWidth="1"/>
    <col min="5638" max="5638" width="13.33203125" style="12" customWidth="1"/>
    <col min="5639" max="5639" width="11.88671875" style="12" customWidth="1"/>
    <col min="5640" max="5640" width="12.44140625" style="12" customWidth="1"/>
    <col min="5641" max="5644" width="9" style="12" hidden="1" customWidth="1"/>
    <col min="5645" max="5645" width="22.44140625" style="12" customWidth="1"/>
    <col min="5646" max="5647" width="5.88671875" style="12" customWidth="1"/>
    <col min="5648" max="5648" width="6.109375" style="12" customWidth="1"/>
    <col min="5649" max="5888" width="9.109375" style="12"/>
    <col min="5889" max="5889" width="48.33203125" style="12" customWidth="1"/>
    <col min="5890" max="5890" width="4.44140625" style="12" customWidth="1"/>
    <col min="5891" max="5891" width="4.5546875" style="12" customWidth="1"/>
    <col min="5892" max="5892" width="13.33203125" style="12" customWidth="1"/>
    <col min="5893" max="5893" width="4.44140625" style="12" customWidth="1"/>
    <col min="5894" max="5894" width="13.33203125" style="12" customWidth="1"/>
    <col min="5895" max="5895" width="11.88671875" style="12" customWidth="1"/>
    <col min="5896" max="5896" width="12.44140625" style="12" customWidth="1"/>
    <col min="5897" max="5900" width="9" style="12" hidden="1" customWidth="1"/>
    <col min="5901" max="5901" width="22.44140625" style="12" customWidth="1"/>
    <col min="5902" max="5903" width="5.88671875" style="12" customWidth="1"/>
    <col min="5904" max="5904" width="6.109375" style="12" customWidth="1"/>
    <col min="5905" max="6144" width="9.109375" style="12"/>
    <col min="6145" max="6145" width="48.33203125" style="12" customWidth="1"/>
    <col min="6146" max="6146" width="4.44140625" style="12" customWidth="1"/>
    <col min="6147" max="6147" width="4.5546875" style="12" customWidth="1"/>
    <col min="6148" max="6148" width="13.33203125" style="12" customWidth="1"/>
    <col min="6149" max="6149" width="4.44140625" style="12" customWidth="1"/>
    <col min="6150" max="6150" width="13.33203125" style="12" customWidth="1"/>
    <col min="6151" max="6151" width="11.88671875" style="12" customWidth="1"/>
    <col min="6152" max="6152" width="12.44140625" style="12" customWidth="1"/>
    <col min="6153" max="6156" width="9" style="12" hidden="1" customWidth="1"/>
    <col min="6157" max="6157" width="22.44140625" style="12" customWidth="1"/>
    <col min="6158" max="6159" width="5.88671875" style="12" customWidth="1"/>
    <col min="6160" max="6160" width="6.109375" style="12" customWidth="1"/>
    <col min="6161" max="6400" width="9.109375" style="12"/>
    <col min="6401" max="6401" width="48.33203125" style="12" customWidth="1"/>
    <col min="6402" max="6402" width="4.44140625" style="12" customWidth="1"/>
    <col min="6403" max="6403" width="4.5546875" style="12" customWidth="1"/>
    <col min="6404" max="6404" width="13.33203125" style="12" customWidth="1"/>
    <col min="6405" max="6405" width="4.44140625" style="12" customWidth="1"/>
    <col min="6406" max="6406" width="13.33203125" style="12" customWidth="1"/>
    <col min="6407" max="6407" width="11.88671875" style="12" customWidth="1"/>
    <col min="6408" max="6408" width="12.44140625" style="12" customWidth="1"/>
    <col min="6409" max="6412" width="9" style="12" hidden="1" customWidth="1"/>
    <col min="6413" max="6413" width="22.44140625" style="12" customWidth="1"/>
    <col min="6414" max="6415" width="5.88671875" style="12" customWidth="1"/>
    <col min="6416" max="6416" width="6.109375" style="12" customWidth="1"/>
    <col min="6417" max="6656" width="9.109375" style="12"/>
    <col min="6657" max="6657" width="48.33203125" style="12" customWidth="1"/>
    <col min="6658" max="6658" width="4.44140625" style="12" customWidth="1"/>
    <col min="6659" max="6659" width="4.5546875" style="12" customWidth="1"/>
    <col min="6660" max="6660" width="13.33203125" style="12" customWidth="1"/>
    <col min="6661" max="6661" width="4.44140625" style="12" customWidth="1"/>
    <col min="6662" max="6662" width="13.33203125" style="12" customWidth="1"/>
    <col min="6663" max="6663" width="11.88671875" style="12" customWidth="1"/>
    <col min="6664" max="6664" width="12.44140625" style="12" customWidth="1"/>
    <col min="6665" max="6668" width="9" style="12" hidden="1" customWidth="1"/>
    <col min="6669" max="6669" width="22.44140625" style="12" customWidth="1"/>
    <col min="6670" max="6671" width="5.88671875" style="12" customWidth="1"/>
    <col min="6672" max="6672" width="6.109375" style="12" customWidth="1"/>
    <col min="6673" max="6912" width="9.109375" style="12"/>
    <col min="6913" max="6913" width="48.33203125" style="12" customWidth="1"/>
    <col min="6914" max="6914" width="4.44140625" style="12" customWidth="1"/>
    <col min="6915" max="6915" width="4.5546875" style="12" customWidth="1"/>
    <col min="6916" max="6916" width="13.33203125" style="12" customWidth="1"/>
    <col min="6917" max="6917" width="4.44140625" style="12" customWidth="1"/>
    <col min="6918" max="6918" width="13.33203125" style="12" customWidth="1"/>
    <col min="6919" max="6919" width="11.88671875" style="12" customWidth="1"/>
    <col min="6920" max="6920" width="12.44140625" style="12" customWidth="1"/>
    <col min="6921" max="6924" width="9" style="12" hidden="1" customWidth="1"/>
    <col min="6925" max="6925" width="22.44140625" style="12" customWidth="1"/>
    <col min="6926" max="6927" width="5.88671875" style="12" customWidth="1"/>
    <col min="6928" max="6928" width="6.109375" style="12" customWidth="1"/>
    <col min="6929" max="7168" width="9.109375" style="12"/>
    <col min="7169" max="7169" width="48.33203125" style="12" customWidth="1"/>
    <col min="7170" max="7170" width="4.44140625" style="12" customWidth="1"/>
    <col min="7171" max="7171" width="4.5546875" style="12" customWidth="1"/>
    <col min="7172" max="7172" width="13.33203125" style="12" customWidth="1"/>
    <col min="7173" max="7173" width="4.44140625" style="12" customWidth="1"/>
    <col min="7174" max="7174" width="13.33203125" style="12" customWidth="1"/>
    <col min="7175" max="7175" width="11.88671875" style="12" customWidth="1"/>
    <col min="7176" max="7176" width="12.44140625" style="12" customWidth="1"/>
    <col min="7177" max="7180" width="9" style="12" hidden="1" customWidth="1"/>
    <col min="7181" max="7181" width="22.44140625" style="12" customWidth="1"/>
    <col min="7182" max="7183" width="5.88671875" style="12" customWidth="1"/>
    <col min="7184" max="7184" width="6.109375" style="12" customWidth="1"/>
    <col min="7185" max="7424" width="9.109375" style="12"/>
    <col min="7425" max="7425" width="48.33203125" style="12" customWidth="1"/>
    <col min="7426" max="7426" width="4.44140625" style="12" customWidth="1"/>
    <col min="7427" max="7427" width="4.5546875" style="12" customWidth="1"/>
    <col min="7428" max="7428" width="13.33203125" style="12" customWidth="1"/>
    <col min="7429" max="7429" width="4.44140625" style="12" customWidth="1"/>
    <col min="7430" max="7430" width="13.33203125" style="12" customWidth="1"/>
    <col min="7431" max="7431" width="11.88671875" style="12" customWidth="1"/>
    <col min="7432" max="7432" width="12.44140625" style="12" customWidth="1"/>
    <col min="7433" max="7436" width="9" style="12" hidden="1" customWidth="1"/>
    <col min="7437" max="7437" width="22.44140625" style="12" customWidth="1"/>
    <col min="7438" max="7439" width="5.88671875" style="12" customWidth="1"/>
    <col min="7440" max="7440" width="6.109375" style="12" customWidth="1"/>
    <col min="7441" max="7680" width="9.109375" style="12"/>
    <col min="7681" max="7681" width="48.33203125" style="12" customWidth="1"/>
    <col min="7682" max="7682" width="4.44140625" style="12" customWidth="1"/>
    <col min="7683" max="7683" width="4.5546875" style="12" customWidth="1"/>
    <col min="7684" max="7684" width="13.33203125" style="12" customWidth="1"/>
    <col min="7685" max="7685" width="4.44140625" style="12" customWidth="1"/>
    <col min="7686" max="7686" width="13.33203125" style="12" customWidth="1"/>
    <col min="7687" max="7687" width="11.88671875" style="12" customWidth="1"/>
    <col min="7688" max="7688" width="12.44140625" style="12" customWidth="1"/>
    <col min="7689" max="7692" width="9" style="12" hidden="1" customWidth="1"/>
    <col min="7693" max="7693" width="22.44140625" style="12" customWidth="1"/>
    <col min="7694" max="7695" width="5.88671875" style="12" customWidth="1"/>
    <col min="7696" max="7696" width="6.109375" style="12" customWidth="1"/>
    <col min="7697" max="7936" width="9.109375" style="12"/>
    <col min="7937" max="7937" width="48.33203125" style="12" customWidth="1"/>
    <col min="7938" max="7938" width="4.44140625" style="12" customWidth="1"/>
    <col min="7939" max="7939" width="4.5546875" style="12" customWidth="1"/>
    <col min="7940" max="7940" width="13.33203125" style="12" customWidth="1"/>
    <col min="7941" max="7941" width="4.44140625" style="12" customWidth="1"/>
    <col min="7942" max="7942" width="13.33203125" style="12" customWidth="1"/>
    <col min="7943" max="7943" width="11.88671875" style="12" customWidth="1"/>
    <col min="7944" max="7944" width="12.44140625" style="12" customWidth="1"/>
    <col min="7945" max="7948" width="9" style="12" hidden="1" customWidth="1"/>
    <col min="7949" max="7949" width="22.44140625" style="12" customWidth="1"/>
    <col min="7950" max="7951" width="5.88671875" style="12" customWidth="1"/>
    <col min="7952" max="7952" width="6.109375" style="12" customWidth="1"/>
    <col min="7953" max="8192" width="9.109375" style="12"/>
    <col min="8193" max="8193" width="48.33203125" style="12" customWidth="1"/>
    <col min="8194" max="8194" width="4.44140625" style="12" customWidth="1"/>
    <col min="8195" max="8195" width="4.5546875" style="12" customWidth="1"/>
    <col min="8196" max="8196" width="13.33203125" style="12" customWidth="1"/>
    <col min="8197" max="8197" width="4.44140625" style="12" customWidth="1"/>
    <col min="8198" max="8198" width="13.33203125" style="12" customWidth="1"/>
    <col min="8199" max="8199" width="11.88671875" style="12" customWidth="1"/>
    <col min="8200" max="8200" width="12.44140625" style="12" customWidth="1"/>
    <col min="8201" max="8204" width="9" style="12" hidden="1" customWidth="1"/>
    <col min="8205" max="8205" width="22.44140625" style="12" customWidth="1"/>
    <col min="8206" max="8207" width="5.88671875" style="12" customWidth="1"/>
    <col min="8208" max="8208" width="6.109375" style="12" customWidth="1"/>
    <col min="8209" max="8448" width="9.109375" style="12"/>
    <col min="8449" max="8449" width="48.33203125" style="12" customWidth="1"/>
    <col min="8450" max="8450" width="4.44140625" style="12" customWidth="1"/>
    <col min="8451" max="8451" width="4.5546875" style="12" customWidth="1"/>
    <col min="8452" max="8452" width="13.33203125" style="12" customWidth="1"/>
    <col min="8453" max="8453" width="4.44140625" style="12" customWidth="1"/>
    <col min="8454" max="8454" width="13.33203125" style="12" customWidth="1"/>
    <col min="8455" max="8455" width="11.88671875" style="12" customWidth="1"/>
    <col min="8456" max="8456" width="12.44140625" style="12" customWidth="1"/>
    <col min="8457" max="8460" width="9" style="12" hidden="1" customWidth="1"/>
    <col min="8461" max="8461" width="22.44140625" style="12" customWidth="1"/>
    <col min="8462" max="8463" width="5.88671875" style="12" customWidth="1"/>
    <col min="8464" max="8464" width="6.109375" style="12" customWidth="1"/>
    <col min="8465" max="8704" width="9.109375" style="12"/>
    <col min="8705" max="8705" width="48.33203125" style="12" customWidth="1"/>
    <col min="8706" max="8706" width="4.44140625" style="12" customWidth="1"/>
    <col min="8707" max="8707" width="4.5546875" style="12" customWidth="1"/>
    <col min="8708" max="8708" width="13.33203125" style="12" customWidth="1"/>
    <col min="8709" max="8709" width="4.44140625" style="12" customWidth="1"/>
    <col min="8710" max="8710" width="13.33203125" style="12" customWidth="1"/>
    <col min="8711" max="8711" width="11.88671875" style="12" customWidth="1"/>
    <col min="8712" max="8712" width="12.44140625" style="12" customWidth="1"/>
    <col min="8713" max="8716" width="9" style="12" hidden="1" customWidth="1"/>
    <col min="8717" max="8717" width="22.44140625" style="12" customWidth="1"/>
    <col min="8718" max="8719" width="5.88671875" style="12" customWidth="1"/>
    <col min="8720" max="8720" width="6.109375" style="12" customWidth="1"/>
    <col min="8721" max="8960" width="9.109375" style="12"/>
    <col min="8961" max="8961" width="48.33203125" style="12" customWidth="1"/>
    <col min="8962" max="8962" width="4.44140625" style="12" customWidth="1"/>
    <col min="8963" max="8963" width="4.5546875" style="12" customWidth="1"/>
    <col min="8964" max="8964" width="13.33203125" style="12" customWidth="1"/>
    <col min="8965" max="8965" width="4.44140625" style="12" customWidth="1"/>
    <col min="8966" max="8966" width="13.33203125" style="12" customWidth="1"/>
    <col min="8967" max="8967" width="11.88671875" style="12" customWidth="1"/>
    <col min="8968" max="8968" width="12.44140625" style="12" customWidth="1"/>
    <col min="8969" max="8972" width="9" style="12" hidden="1" customWidth="1"/>
    <col min="8973" max="8973" width="22.44140625" style="12" customWidth="1"/>
    <col min="8974" max="8975" width="5.88671875" style="12" customWidth="1"/>
    <col min="8976" max="8976" width="6.109375" style="12" customWidth="1"/>
    <col min="8977" max="9216" width="9.109375" style="12"/>
    <col min="9217" max="9217" width="48.33203125" style="12" customWidth="1"/>
    <col min="9218" max="9218" width="4.44140625" style="12" customWidth="1"/>
    <col min="9219" max="9219" width="4.5546875" style="12" customWidth="1"/>
    <col min="9220" max="9220" width="13.33203125" style="12" customWidth="1"/>
    <col min="9221" max="9221" width="4.44140625" style="12" customWidth="1"/>
    <col min="9222" max="9222" width="13.33203125" style="12" customWidth="1"/>
    <col min="9223" max="9223" width="11.88671875" style="12" customWidth="1"/>
    <col min="9224" max="9224" width="12.44140625" style="12" customWidth="1"/>
    <col min="9225" max="9228" width="9" style="12" hidden="1" customWidth="1"/>
    <col min="9229" max="9229" width="22.44140625" style="12" customWidth="1"/>
    <col min="9230" max="9231" width="5.88671875" style="12" customWidth="1"/>
    <col min="9232" max="9232" width="6.109375" style="12" customWidth="1"/>
    <col min="9233" max="9472" width="9.109375" style="12"/>
    <col min="9473" max="9473" width="48.33203125" style="12" customWidth="1"/>
    <col min="9474" max="9474" width="4.44140625" style="12" customWidth="1"/>
    <col min="9475" max="9475" width="4.5546875" style="12" customWidth="1"/>
    <col min="9476" max="9476" width="13.33203125" style="12" customWidth="1"/>
    <col min="9477" max="9477" width="4.44140625" style="12" customWidth="1"/>
    <col min="9478" max="9478" width="13.33203125" style="12" customWidth="1"/>
    <col min="9479" max="9479" width="11.88671875" style="12" customWidth="1"/>
    <col min="9480" max="9480" width="12.44140625" style="12" customWidth="1"/>
    <col min="9481" max="9484" width="9" style="12" hidden="1" customWidth="1"/>
    <col min="9485" max="9485" width="22.44140625" style="12" customWidth="1"/>
    <col min="9486" max="9487" width="5.88671875" style="12" customWidth="1"/>
    <col min="9488" max="9488" width="6.109375" style="12" customWidth="1"/>
    <col min="9489" max="9728" width="9.109375" style="12"/>
    <col min="9729" max="9729" width="48.33203125" style="12" customWidth="1"/>
    <col min="9730" max="9730" width="4.44140625" style="12" customWidth="1"/>
    <col min="9731" max="9731" width="4.5546875" style="12" customWidth="1"/>
    <col min="9732" max="9732" width="13.33203125" style="12" customWidth="1"/>
    <col min="9733" max="9733" width="4.44140625" style="12" customWidth="1"/>
    <col min="9734" max="9734" width="13.33203125" style="12" customWidth="1"/>
    <col min="9735" max="9735" width="11.88671875" style="12" customWidth="1"/>
    <col min="9736" max="9736" width="12.44140625" style="12" customWidth="1"/>
    <col min="9737" max="9740" width="9" style="12" hidden="1" customWidth="1"/>
    <col min="9741" max="9741" width="22.44140625" style="12" customWidth="1"/>
    <col min="9742" max="9743" width="5.88671875" style="12" customWidth="1"/>
    <col min="9744" max="9744" width="6.109375" style="12" customWidth="1"/>
    <col min="9745" max="9984" width="9.109375" style="12"/>
    <col min="9985" max="9985" width="48.33203125" style="12" customWidth="1"/>
    <col min="9986" max="9986" width="4.44140625" style="12" customWidth="1"/>
    <col min="9987" max="9987" width="4.5546875" style="12" customWidth="1"/>
    <col min="9988" max="9988" width="13.33203125" style="12" customWidth="1"/>
    <col min="9989" max="9989" width="4.44140625" style="12" customWidth="1"/>
    <col min="9990" max="9990" width="13.33203125" style="12" customWidth="1"/>
    <col min="9991" max="9991" width="11.88671875" style="12" customWidth="1"/>
    <col min="9992" max="9992" width="12.44140625" style="12" customWidth="1"/>
    <col min="9993" max="9996" width="9" style="12" hidden="1" customWidth="1"/>
    <col min="9997" max="9997" width="22.44140625" style="12" customWidth="1"/>
    <col min="9998" max="9999" width="5.88671875" style="12" customWidth="1"/>
    <col min="10000" max="10000" width="6.109375" style="12" customWidth="1"/>
    <col min="10001" max="10240" width="9.109375" style="12"/>
    <col min="10241" max="10241" width="48.33203125" style="12" customWidth="1"/>
    <col min="10242" max="10242" width="4.44140625" style="12" customWidth="1"/>
    <col min="10243" max="10243" width="4.5546875" style="12" customWidth="1"/>
    <col min="10244" max="10244" width="13.33203125" style="12" customWidth="1"/>
    <col min="10245" max="10245" width="4.44140625" style="12" customWidth="1"/>
    <col min="10246" max="10246" width="13.33203125" style="12" customWidth="1"/>
    <col min="10247" max="10247" width="11.88671875" style="12" customWidth="1"/>
    <col min="10248" max="10248" width="12.44140625" style="12" customWidth="1"/>
    <col min="10249" max="10252" width="9" style="12" hidden="1" customWidth="1"/>
    <col min="10253" max="10253" width="22.44140625" style="12" customWidth="1"/>
    <col min="10254" max="10255" width="5.88671875" style="12" customWidth="1"/>
    <col min="10256" max="10256" width="6.109375" style="12" customWidth="1"/>
    <col min="10257" max="10496" width="9.109375" style="12"/>
    <col min="10497" max="10497" width="48.33203125" style="12" customWidth="1"/>
    <col min="10498" max="10498" width="4.44140625" style="12" customWidth="1"/>
    <col min="10499" max="10499" width="4.5546875" style="12" customWidth="1"/>
    <col min="10500" max="10500" width="13.33203125" style="12" customWidth="1"/>
    <col min="10501" max="10501" width="4.44140625" style="12" customWidth="1"/>
    <col min="10502" max="10502" width="13.33203125" style="12" customWidth="1"/>
    <col min="10503" max="10503" width="11.88671875" style="12" customWidth="1"/>
    <col min="10504" max="10504" width="12.44140625" style="12" customWidth="1"/>
    <col min="10505" max="10508" width="9" style="12" hidden="1" customWidth="1"/>
    <col min="10509" max="10509" width="22.44140625" style="12" customWidth="1"/>
    <col min="10510" max="10511" width="5.88671875" style="12" customWidth="1"/>
    <col min="10512" max="10512" width="6.109375" style="12" customWidth="1"/>
    <col min="10513" max="10752" width="9.109375" style="12"/>
    <col min="10753" max="10753" width="48.33203125" style="12" customWidth="1"/>
    <col min="10754" max="10754" width="4.44140625" style="12" customWidth="1"/>
    <col min="10755" max="10755" width="4.5546875" style="12" customWidth="1"/>
    <col min="10756" max="10756" width="13.33203125" style="12" customWidth="1"/>
    <col min="10757" max="10757" width="4.44140625" style="12" customWidth="1"/>
    <col min="10758" max="10758" width="13.33203125" style="12" customWidth="1"/>
    <col min="10759" max="10759" width="11.88671875" style="12" customWidth="1"/>
    <col min="10760" max="10760" width="12.44140625" style="12" customWidth="1"/>
    <col min="10761" max="10764" width="9" style="12" hidden="1" customWidth="1"/>
    <col min="10765" max="10765" width="22.44140625" style="12" customWidth="1"/>
    <col min="10766" max="10767" width="5.88671875" style="12" customWidth="1"/>
    <col min="10768" max="10768" width="6.109375" style="12" customWidth="1"/>
    <col min="10769" max="11008" width="9.109375" style="12"/>
    <col min="11009" max="11009" width="48.33203125" style="12" customWidth="1"/>
    <col min="11010" max="11010" width="4.44140625" style="12" customWidth="1"/>
    <col min="11011" max="11011" width="4.5546875" style="12" customWidth="1"/>
    <col min="11012" max="11012" width="13.33203125" style="12" customWidth="1"/>
    <col min="11013" max="11013" width="4.44140625" style="12" customWidth="1"/>
    <col min="11014" max="11014" width="13.33203125" style="12" customWidth="1"/>
    <col min="11015" max="11015" width="11.88671875" style="12" customWidth="1"/>
    <col min="11016" max="11016" width="12.44140625" style="12" customWidth="1"/>
    <col min="11017" max="11020" width="9" style="12" hidden="1" customWidth="1"/>
    <col min="11021" max="11021" width="22.44140625" style="12" customWidth="1"/>
    <col min="11022" max="11023" width="5.88671875" style="12" customWidth="1"/>
    <col min="11024" max="11024" width="6.109375" style="12" customWidth="1"/>
    <col min="11025" max="11264" width="9.109375" style="12"/>
    <col min="11265" max="11265" width="48.33203125" style="12" customWidth="1"/>
    <col min="11266" max="11266" width="4.44140625" style="12" customWidth="1"/>
    <col min="11267" max="11267" width="4.5546875" style="12" customWidth="1"/>
    <col min="11268" max="11268" width="13.33203125" style="12" customWidth="1"/>
    <col min="11269" max="11269" width="4.44140625" style="12" customWidth="1"/>
    <col min="11270" max="11270" width="13.33203125" style="12" customWidth="1"/>
    <col min="11271" max="11271" width="11.88671875" style="12" customWidth="1"/>
    <col min="11272" max="11272" width="12.44140625" style="12" customWidth="1"/>
    <col min="11273" max="11276" width="9" style="12" hidden="1" customWidth="1"/>
    <col min="11277" max="11277" width="22.44140625" style="12" customWidth="1"/>
    <col min="11278" max="11279" width="5.88671875" style="12" customWidth="1"/>
    <col min="11280" max="11280" width="6.109375" style="12" customWidth="1"/>
    <col min="11281" max="11520" width="9.109375" style="12"/>
    <col min="11521" max="11521" width="48.33203125" style="12" customWidth="1"/>
    <col min="11522" max="11522" width="4.44140625" style="12" customWidth="1"/>
    <col min="11523" max="11523" width="4.5546875" style="12" customWidth="1"/>
    <col min="11524" max="11524" width="13.33203125" style="12" customWidth="1"/>
    <col min="11525" max="11525" width="4.44140625" style="12" customWidth="1"/>
    <col min="11526" max="11526" width="13.33203125" style="12" customWidth="1"/>
    <col min="11527" max="11527" width="11.88671875" style="12" customWidth="1"/>
    <col min="11528" max="11528" width="12.44140625" style="12" customWidth="1"/>
    <col min="11529" max="11532" width="9" style="12" hidden="1" customWidth="1"/>
    <col min="11533" max="11533" width="22.44140625" style="12" customWidth="1"/>
    <col min="11534" max="11535" width="5.88671875" style="12" customWidth="1"/>
    <col min="11536" max="11536" width="6.109375" style="12" customWidth="1"/>
    <col min="11537" max="11776" width="9.109375" style="12"/>
    <col min="11777" max="11777" width="48.33203125" style="12" customWidth="1"/>
    <col min="11778" max="11778" width="4.44140625" style="12" customWidth="1"/>
    <col min="11779" max="11779" width="4.5546875" style="12" customWidth="1"/>
    <col min="11780" max="11780" width="13.33203125" style="12" customWidth="1"/>
    <col min="11781" max="11781" width="4.44140625" style="12" customWidth="1"/>
    <col min="11782" max="11782" width="13.33203125" style="12" customWidth="1"/>
    <col min="11783" max="11783" width="11.88671875" style="12" customWidth="1"/>
    <col min="11784" max="11784" width="12.44140625" style="12" customWidth="1"/>
    <col min="11785" max="11788" width="9" style="12" hidden="1" customWidth="1"/>
    <col min="11789" max="11789" width="22.44140625" style="12" customWidth="1"/>
    <col min="11790" max="11791" width="5.88671875" style="12" customWidth="1"/>
    <col min="11792" max="11792" width="6.109375" style="12" customWidth="1"/>
    <col min="11793" max="12032" width="9.109375" style="12"/>
    <col min="12033" max="12033" width="48.33203125" style="12" customWidth="1"/>
    <col min="12034" max="12034" width="4.44140625" style="12" customWidth="1"/>
    <col min="12035" max="12035" width="4.5546875" style="12" customWidth="1"/>
    <col min="12036" max="12036" width="13.33203125" style="12" customWidth="1"/>
    <col min="12037" max="12037" width="4.44140625" style="12" customWidth="1"/>
    <col min="12038" max="12038" width="13.33203125" style="12" customWidth="1"/>
    <col min="12039" max="12039" width="11.88671875" style="12" customWidth="1"/>
    <col min="12040" max="12040" width="12.44140625" style="12" customWidth="1"/>
    <col min="12041" max="12044" width="9" style="12" hidden="1" customWidth="1"/>
    <col min="12045" max="12045" width="22.44140625" style="12" customWidth="1"/>
    <col min="12046" max="12047" width="5.88671875" style="12" customWidth="1"/>
    <col min="12048" max="12048" width="6.109375" style="12" customWidth="1"/>
    <col min="12049" max="12288" width="9.109375" style="12"/>
    <col min="12289" max="12289" width="48.33203125" style="12" customWidth="1"/>
    <col min="12290" max="12290" width="4.44140625" style="12" customWidth="1"/>
    <col min="12291" max="12291" width="4.5546875" style="12" customWidth="1"/>
    <col min="12292" max="12292" width="13.33203125" style="12" customWidth="1"/>
    <col min="12293" max="12293" width="4.44140625" style="12" customWidth="1"/>
    <col min="12294" max="12294" width="13.33203125" style="12" customWidth="1"/>
    <col min="12295" max="12295" width="11.88671875" style="12" customWidth="1"/>
    <col min="12296" max="12296" width="12.44140625" style="12" customWidth="1"/>
    <col min="12297" max="12300" width="9" style="12" hidden="1" customWidth="1"/>
    <col min="12301" max="12301" width="22.44140625" style="12" customWidth="1"/>
    <col min="12302" max="12303" width="5.88671875" style="12" customWidth="1"/>
    <col min="12304" max="12304" width="6.109375" style="12" customWidth="1"/>
    <col min="12305" max="12544" width="9.109375" style="12"/>
    <col min="12545" max="12545" width="48.33203125" style="12" customWidth="1"/>
    <col min="12546" max="12546" width="4.44140625" style="12" customWidth="1"/>
    <col min="12547" max="12547" width="4.5546875" style="12" customWidth="1"/>
    <col min="12548" max="12548" width="13.33203125" style="12" customWidth="1"/>
    <col min="12549" max="12549" width="4.44140625" style="12" customWidth="1"/>
    <col min="12550" max="12550" width="13.33203125" style="12" customWidth="1"/>
    <col min="12551" max="12551" width="11.88671875" style="12" customWidth="1"/>
    <col min="12552" max="12552" width="12.44140625" style="12" customWidth="1"/>
    <col min="12553" max="12556" width="9" style="12" hidden="1" customWidth="1"/>
    <col min="12557" max="12557" width="22.44140625" style="12" customWidth="1"/>
    <col min="12558" max="12559" width="5.88671875" style="12" customWidth="1"/>
    <col min="12560" max="12560" width="6.109375" style="12" customWidth="1"/>
    <col min="12561" max="12800" width="9.109375" style="12"/>
    <col min="12801" max="12801" width="48.33203125" style="12" customWidth="1"/>
    <col min="12802" max="12802" width="4.44140625" style="12" customWidth="1"/>
    <col min="12803" max="12803" width="4.5546875" style="12" customWidth="1"/>
    <col min="12804" max="12804" width="13.33203125" style="12" customWidth="1"/>
    <col min="12805" max="12805" width="4.44140625" style="12" customWidth="1"/>
    <col min="12806" max="12806" width="13.33203125" style="12" customWidth="1"/>
    <col min="12807" max="12807" width="11.88671875" style="12" customWidth="1"/>
    <col min="12808" max="12808" width="12.44140625" style="12" customWidth="1"/>
    <col min="12809" max="12812" width="9" style="12" hidden="1" customWidth="1"/>
    <col min="12813" max="12813" width="22.44140625" style="12" customWidth="1"/>
    <col min="12814" max="12815" width="5.88671875" style="12" customWidth="1"/>
    <col min="12816" max="12816" width="6.109375" style="12" customWidth="1"/>
    <col min="12817" max="13056" width="9.109375" style="12"/>
    <col min="13057" max="13057" width="48.33203125" style="12" customWidth="1"/>
    <col min="13058" max="13058" width="4.44140625" style="12" customWidth="1"/>
    <col min="13059" max="13059" width="4.5546875" style="12" customWidth="1"/>
    <col min="13060" max="13060" width="13.33203125" style="12" customWidth="1"/>
    <col min="13061" max="13061" width="4.44140625" style="12" customWidth="1"/>
    <col min="13062" max="13062" width="13.33203125" style="12" customWidth="1"/>
    <col min="13063" max="13063" width="11.88671875" style="12" customWidth="1"/>
    <col min="13064" max="13064" width="12.44140625" style="12" customWidth="1"/>
    <col min="13065" max="13068" width="9" style="12" hidden="1" customWidth="1"/>
    <col min="13069" max="13069" width="22.44140625" style="12" customWidth="1"/>
    <col min="13070" max="13071" width="5.88671875" style="12" customWidth="1"/>
    <col min="13072" max="13072" width="6.109375" style="12" customWidth="1"/>
    <col min="13073" max="13312" width="9.109375" style="12"/>
    <col min="13313" max="13313" width="48.33203125" style="12" customWidth="1"/>
    <col min="13314" max="13314" width="4.44140625" style="12" customWidth="1"/>
    <col min="13315" max="13315" width="4.5546875" style="12" customWidth="1"/>
    <col min="13316" max="13316" width="13.33203125" style="12" customWidth="1"/>
    <col min="13317" max="13317" width="4.44140625" style="12" customWidth="1"/>
    <col min="13318" max="13318" width="13.33203125" style="12" customWidth="1"/>
    <col min="13319" max="13319" width="11.88671875" style="12" customWidth="1"/>
    <col min="13320" max="13320" width="12.44140625" style="12" customWidth="1"/>
    <col min="13321" max="13324" width="9" style="12" hidden="1" customWidth="1"/>
    <col min="13325" max="13325" width="22.44140625" style="12" customWidth="1"/>
    <col min="13326" max="13327" width="5.88671875" style="12" customWidth="1"/>
    <col min="13328" max="13328" width="6.109375" style="12" customWidth="1"/>
    <col min="13329" max="13568" width="9.109375" style="12"/>
    <col min="13569" max="13569" width="48.33203125" style="12" customWidth="1"/>
    <col min="13570" max="13570" width="4.44140625" style="12" customWidth="1"/>
    <col min="13571" max="13571" width="4.5546875" style="12" customWidth="1"/>
    <col min="13572" max="13572" width="13.33203125" style="12" customWidth="1"/>
    <col min="13573" max="13573" width="4.44140625" style="12" customWidth="1"/>
    <col min="13574" max="13574" width="13.33203125" style="12" customWidth="1"/>
    <col min="13575" max="13575" width="11.88671875" style="12" customWidth="1"/>
    <col min="13576" max="13576" width="12.44140625" style="12" customWidth="1"/>
    <col min="13577" max="13580" width="9" style="12" hidden="1" customWidth="1"/>
    <col min="13581" max="13581" width="22.44140625" style="12" customWidth="1"/>
    <col min="13582" max="13583" width="5.88671875" style="12" customWidth="1"/>
    <col min="13584" max="13584" width="6.109375" style="12" customWidth="1"/>
    <col min="13585" max="13824" width="9.109375" style="12"/>
    <col min="13825" max="13825" width="48.33203125" style="12" customWidth="1"/>
    <col min="13826" max="13826" width="4.44140625" style="12" customWidth="1"/>
    <col min="13827" max="13827" width="4.5546875" style="12" customWidth="1"/>
    <col min="13828" max="13828" width="13.33203125" style="12" customWidth="1"/>
    <col min="13829" max="13829" width="4.44140625" style="12" customWidth="1"/>
    <col min="13830" max="13830" width="13.33203125" style="12" customWidth="1"/>
    <col min="13831" max="13831" width="11.88671875" style="12" customWidth="1"/>
    <col min="13832" max="13832" width="12.44140625" style="12" customWidth="1"/>
    <col min="13833" max="13836" width="9" style="12" hidden="1" customWidth="1"/>
    <col min="13837" max="13837" width="22.44140625" style="12" customWidth="1"/>
    <col min="13838" max="13839" width="5.88671875" style="12" customWidth="1"/>
    <col min="13840" max="13840" width="6.109375" style="12" customWidth="1"/>
    <col min="13841" max="14080" width="9.109375" style="12"/>
    <col min="14081" max="14081" width="48.33203125" style="12" customWidth="1"/>
    <col min="14082" max="14082" width="4.44140625" style="12" customWidth="1"/>
    <col min="14083" max="14083" width="4.5546875" style="12" customWidth="1"/>
    <col min="14084" max="14084" width="13.33203125" style="12" customWidth="1"/>
    <col min="14085" max="14085" width="4.44140625" style="12" customWidth="1"/>
    <col min="14086" max="14086" width="13.33203125" style="12" customWidth="1"/>
    <col min="14087" max="14087" width="11.88671875" style="12" customWidth="1"/>
    <col min="14088" max="14088" width="12.44140625" style="12" customWidth="1"/>
    <col min="14089" max="14092" width="9" style="12" hidden="1" customWidth="1"/>
    <col min="14093" max="14093" width="22.44140625" style="12" customWidth="1"/>
    <col min="14094" max="14095" width="5.88671875" style="12" customWidth="1"/>
    <col min="14096" max="14096" width="6.109375" style="12" customWidth="1"/>
    <col min="14097" max="14336" width="9.109375" style="12"/>
    <col min="14337" max="14337" width="48.33203125" style="12" customWidth="1"/>
    <col min="14338" max="14338" width="4.44140625" style="12" customWidth="1"/>
    <col min="14339" max="14339" width="4.5546875" style="12" customWidth="1"/>
    <col min="14340" max="14340" width="13.33203125" style="12" customWidth="1"/>
    <col min="14341" max="14341" width="4.44140625" style="12" customWidth="1"/>
    <col min="14342" max="14342" width="13.33203125" style="12" customWidth="1"/>
    <col min="14343" max="14343" width="11.88671875" style="12" customWidth="1"/>
    <col min="14344" max="14344" width="12.44140625" style="12" customWidth="1"/>
    <col min="14345" max="14348" width="9" style="12" hidden="1" customWidth="1"/>
    <col min="14349" max="14349" width="22.44140625" style="12" customWidth="1"/>
    <col min="14350" max="14351" width="5.88671875" style="12" customWidth="1"/>
    <col min="14352" max="14352" width="6.109375" style="12" customWidth="1"/>
    <col min="14353" max="14592" width="9.109375" style="12"/>
    <col min="14593" max="14593" width="48.33203125" style="12" customWidth="1"/>
    <col min="14594" max="14594" width="4.44140625" style="12" customWidth="1"/>
    <col min="14595" max="14595" width="4.5546875" style="12" customWidth="1"/>
    <col min="14596" max="14596" width="13.33203125" style="12" customWidth="1"/>
    <col min="14597" max="14597" width="4.44140625" style="12" customWidth="1"/>
    <col min="14598" max="14598" width="13.33203125" style="12" customWidth="1"/>
    <col min="14599" max="14599" width="11.88671875" style="12" customWidth="1"/>
    <col min="14600" max="14600" width="12.44140625" style="12" customWidth="1"/>
    <col min="14601" max="14604" width="9" style="12" hidden="1" customWidth="1"/>
    <col min="14605" max="14605" width="22.44140625" style="12" customWidth="1"/>
    <col min="14606" max="14607" width="5.88671875" style="12" customWidth="1"/>
    <col min="14608" max="14608" width="6.109375" style="12" customWidth="1"/>
    <col min="14609" max="14848" width="9.109375" style="12"/>
    <col min="14849" max="14849" width="48.33203125" style="12" customWidth="1"/>
    <col min="14850" max="14850" width="4.44140625" style="12" customWidth="1"/>
    <col min="14851" max="14851" width="4.5546875" style="12" customWidth="1"/>
    <col min="14852" max="14852" width="13.33203125" style="12" customWidth="1"/>
    <col min="14853" max="14853" width="4.44140625" style="12" customWidth="1"/>
    <col min="14854" max="14854" width="13.33203125" style="12" customWidth="1"/>
    <col min="14855" max="14855" width="11.88671875" style="12" customWidth="1"/>
    <col min="14856" max="14856" width="12.44140625" style="12" customWidth="1"/>
    <col min="14857" max="14860" width="9" style="12" hidden="1" customWidth="1"/>
    <col min="14861" max="14861" width="22.44140625" style="12" customWidth="1"/>
    <col min="14862" max="14863" width="5.88671875" style="12" customWidth="1"/>
    <col min="14864" max="14864" width="6.109375" style="12" customWidth="1"/>
    <col min="14865" max="15104" width="9.109375" style="12"/>
    <col min="15105" max="15105" width="48.33203125" style="12" customWidth="1"/>
    <col min="15106" max="15106" width="4.44140625" style="12" customWidth="1"/>
    <col min="15107" max="15107" width="4.5546875" style="12" customWidth="1"/>
    <col min="15108" max="15108" width="13.33203125" style="12" customWidth="1"/>
    <col min="15109" max="15109" width="4.44140625" style="12" customWidth="1"/>
    <col min="15110" max="15110" width="13.33203125" style="12" customWidth="1"/>
    <col min="15111" max="15111" width="11.88671875" style="12" customWidth="1"/>
    <col min="15112" max="15112" width="12.44140625" style="12" customWidth="1"/>
    <col min="15113" max="15116" width="9" style="12" hidden="1" customWidth="1"/>
    <col min="15117" max="15117" width="22.44140625" style="12" customWidth="1"/>
    <col min="15118" max="15119" width="5.88671875" style="12" customWidth="1"/>
    <col min="15120" max="15120" width="6.109375" style="12" customWidth="1"/>
    <col min="15121" max="15360" width="9.109375" style="12"/>
    <col min="15361" max="15361" width="48.33203125" style="12" customWidth="1"/>
    <col min="15362" max="15362" width="4.44140625" style="12" customWidth="1"/>
    <col min="15363" max="15363" width="4.5546875" style="12" customWidth="1"/>
    <col min="15364" max="15364" width="13.33203125" style="12" customWidth="1"/>
    <col min="15365" max="15365" width="4.44140625" style="12" customWidth="1"/>
    <col min="15366" max="15366" width="13.33203125" style="12" customWidth="1"/>
    <col min="15367" max="15367" width="11.88671875" style="12" customWidth="1"/>
    <col min="15368" max="15368" width="12.44140625" style="12" customWidth="1"/>
    <col min="15369" max="15372" width="9" style="12" hidden="1" customWidth="1"/>
    <col min="15373" max="15373" width="22.44140625" style="12" customWidth="1"/>
    <col min="15374" max="15375" width="5.88671875" style="12" customWidth="1"/>
    <col min="15376" max="15376" width="6.109375" style="12" customWidth="1"/>
    <col min="15377" max="15616" width="9.109375" style="12"/>
    <col min="15617" max="15617" width="48.33203125" style="12" customWidth="1"/>
    <col min="15618" max="15618" width="4.44140625" style="12" customWidth="1"/>
    <col min="15619" max="15619" width="4.5546875" style="12" customWidth="1"/>
    <col min="15620" max="15620" width="13.33203125" style="12" customWidth="1"/>
    <col min="15621" max="15621" width="4.44140625" style="12" customWidth="1"/>
    <col min="15622" max="15622" width="13.33203125" style="12" customWidth="1"/>
    <col min="15623" max="15623" width="11.88671875" style="12" customWidth="1"/>
    <col min="15624" max="15624" width="12.44140625" style="12" customWidth="1"/>
    <col min="15625" max="15628" width="9" style="12" hidden="1" customWidth="1"/>
    <col min="15629" max="15629" width="22.44140625" style="12" customWidth="1"/>
    <col min="15630" max="15631" width="5.88671875" style="12" customWidth="1"/>
    <col min="15632" max="15632" width="6.109375" style="12" customWidth="1"/>
    <col min="15633" max="15872" width="9.109375" style="12"/>
    <col min="15873" max="15873" width="48.33203125" style="12" customWidth="1"/>
    <col min="15874" max="15874" width="4.44140625" style="12" customWidth="1"/>
    <col min="15875" max="15875" width="4.5546875" style="12" customWidth="1"/>
    <col min="15876" max="15876" width="13.33203125" style="12" customWidth="1"/>
    <col min="15877" max="15877" width="4.44140625" style="12" customWidth="1"/>
    <col min="15878" max="15878" width="13.33203125" style="12" customWidth="1"/>
    <col min="15879" max="15879" width="11.88671875" style="12" customWidth="1"/>
    <col min="15880" max="15880" width="12.44140625" style="12" customWidth="1"/>
    <col min="15881" max="15884" width="9" style="12" hidden="1" customWidth="1"/>
    <col min="15885" max="15885" width="22.44140625" style="12" customWidth="1"/>
    <col min="15886" max="15887" width="5.88671875" style="12" customWidth="1"/>
    <col min="15888" max="15888" width="6.109375" style="12" customWidth="1"/>
    <col min="15889" max="16128" width="9.109375" style="12"/>
    <col min="16129" max="16129" width="48.33203125" style="12" customWidth="1"/>
    <col min="16130" max="16130" width="4.44140625" style="12" customWidth="1"/>
    <col min="16131" max="16131" width="4.5546875" style="12" customWidth="1"/>
    <col min="16132" max="16132" width="13.33203125" style="12" customWidth="1"/>
    <col min="16133" max="16133" width="4.44140625" style="12" customWidth="1"/>
    <col min="16134" max="16134" width="13.33203125" style="12" customWidth="1"/>
    <col min="16135" max="16135" width="11.88671875" style="12" customWidth="1"/>
    <col min="16136" max="16136" width="12.44140625" style="12" customWidth="1"/>
    <col min="16137" max="16140" width="9" style="12" hidden="1" customWidth="1"/>
    <col min="16141" max="16141" width="22.44140625" style="12" customWidth="1"/>
    <col min="16142" max="16143" width="5.88671875" style="12" customWidth="1"/>
    <col min="16144" max="16144" width="6.109375" style="12" customWidth="1"/>
    <col min="16145" max="16384" width="9.109375" style="12"/>
  </cols>
  <sheetData>
    <row r="1" spans="1:13" ht="14.4">
      <c r="A1" s="222"/>
      <c r="B1" s="222"/>
      <c r="C1" s="222"/>
      <c r="D1" s="481" t="s">
        <v>68</v>
      </c>
      <c r="E1" s="481"/>
      <c r="F1" s="481"/>
      <c r="G1" s="481"/>
      <c r="H1" s="481"/>
      <c r="I1" s="50"/>
      <c r="J1" s="50"/>
    </row>
    <row r="2" spans="1:13" ht="14.4">
      <c r="A2" s="222"/>
      <c r="B2" s="222"/>
      <c r="C2" s="222"/>
      <c r="D2" s="481" t="s">
        <v>5</v>
      </c>
      <c r="E2" s="481"/>
      <c r="F2" s="481"/>
      <c r="G2" s="481"/>
      <c r="H2" s="481"/>
      <c r="I2" s="50"/>
      <c r="J2" s="50"/>
    </row>
    <row r="3" spans="1:13" ht="14.4">
      <c r="A3" s="222"/>
      <c r="B3" s="222"/>
      <c r="C3" s="222"/>
      <c r="D3" s="481" t="s">
        <v>6</v>
      </c>
      <c r="E3" s="481"/>
      <c r="F3" s="481"/>
      <c r="G3" s="481"/>
      <c r="H3" s="481"/>
      <c r="I3" s="50"/>
      <c r="J3" s="50"/>
    </row>
    <row r="4" spans="1:13" ht="14.4">
      <c r="A4" s="222"/>
      <c r="B4" s="222"/>
      <c r="C4" s="222"/>
      <c r="D4" s="481" t="s">
        <v>7</v>
      </c>
      <c r="E4" s="481"/>
      <c r="F4" s="481"/>
      <c r="G4" s="481"/>
      <c r="H4" s="481"/>
      <c r="I4" s="50"/>
      <c r="J4" s="50"/>
    </row>
    <row r="5" spans="1:13" ht="14.4">
      <c r="A5" s="222"/>
      <c r="B5" s="222"/>
      <c r="C5" s="222"/>
      <c r="D5" s="481" t="s">
        <v>8</v>
      </c>
      <c r="E5" s="481"/>
      <c r="F5" s="481"/>
      <c r="G5" s="481"/>
      <c r="H5" s="481"/>
      <c r="I5" s="50"/>
      <c r="J5" s="50"/>
    </row>
    <row r="6" spans="1:13" ht="14.4">
      <c r="A6" s="222"/>
      <c r="B6" s="222"/>
      <c r="C6" s="222"/>
      <c r="D6" s="481" t="s">
        <v>1</v>
      </c>
      <c r="E6" s="481"/>
      <c r="F6" s="481"/>
      <c r="G6" s="481"/>
      <c r="H6" s="481"/>
      <c r="I6" s="50"/>
      <c r="J6" s="50"/>
    </row>
    <row r="7" spans="1:13" ht="14.4">
      <c r="A7" s="223"/>
      <c r="B7" s="223"/>
      <c r="C7" s="223"/>
      <c r="D7" s="481"/>
      <c r="E7" s="481"/>
      <c r="F7" s="481"/>
      <c r="G7" s="481"/>
      <c r="H7" s="481"/>
      <c r="I7" s="50"/>
      <c r="J7" s="50"/>
    </row>
    <row r="8" spans="1:13" ht="14.4">
      <c r="A8" s="288"/>
      <c r="B8" s="289"/>
      <c r="C8" s="289"/>
      <c r="D8" s="488"/>
      <c r="E8" s="488"/>
      <c r="F8" s="488"/>
      <c r="G8" s="488"/>
      <c r="H8" s="488"/>
      <c r="I8" s="50"/>
      <c r="J8" s="50"/>
    </row>
    <row r="9" spans="1:13" ht="30.75" customHeight="1">
      <c r="A9" s="489"/>
      <c r="B9" s="489"/>
      <c r="C9" s="489"/>
      <c r="D9" s="489"/>
      <c r="E9" s="489"/>
      <c r="F9" s="489"/>
      <c r="G9" s="489"/>
      <c r="H9" s="489"/>
      <c r="I9" s="50"/>
      <c r="J9" s="50"/>
    </row>
    <row r="10" spans="1:13" ht="66.75" customHeight="1">
      <c r="A10" s="489" t="s">
        <v>69</v>
      </c>
      <c r="B10" s="489"/>
      <c r="C10" s="489"/>
      <c r="D10" s="489"/>
      <c r="E10" s="489"/>
      <c r="F10" s="489"/>
      <c r="G10" s="489"/>
      <c r="H10" s="489"/>
      <c r="I10" s="51"/>
      <c r="J10" s="52"/>
      <c r="M10" s="224"/>
    </row>
    <row r="11" spans="1:13" s="2" customFormat="1" ht="26.25" customHeight="1">
      <c r="A11" s="498" t="s">
        <v>70</v>
      </c>
      <c r="B11" s="501" t="s">
        <v>71</v>
      </c>
      <c r="C11" s="501" t="s">
        <v>72</v>
      </c>
      <c r="D11" s="501" t="s">
        <v>73</v>
      </c>
      <c r="E11" s="501" t="s">
        <v>74</v>
      </c>
      <c r="F11" s="490" t="s">
        <v>75</v>
      </c>
      <c r="G11" s="491"/>
      <c r="H11" s="492"/>
    </row>
    <row r="12" spans="1:13" s="3" customFormat="1" ht="12.75" customHeight="1">
      <c r="A12" s="499"/>
      <c r="B12" s="502"/>
      <c r="C12" s="502"/>
      <c r="D12" s="502"/>
      <c r="E12" s="502"/>
      <c r="F12" s="493"/>
      <c r="G12" s="494"/>
      <c r="H12" s="495"/>
    </row>
    <row r="13" spans="1:13" s="3" customFormat="1" ht="24.75" customHeight="1">
      <c r="A13" s="500"/>
      <c r="B13" s="503"/>
      <c r="C13" s="503"/>
      <c r="D13" s="503"/>
      <c r="E13" s="503"/>
      <c r="F13" s="290" t="s">
        <v>2</v>
      </c>
      <c r="G13" s="290" t="s">
        <v>3</v>
      </c>
      <c r="H13" s="291" t="s">
        <v>4</v>
      </c>
    </row>
    <row r="14" spans="1:13" s="4" customFormat="1" ht="19.5" customHeight="1">
      <c r="A14" s="292" t="s">
        <v>76</v>
      </c>
      <c r="B14" s="293" t="s">
        <v>77</v>
      </c>
      <c r="C14" s="293" t="s">
        <v>78</v>
      </c>
      <c r="D14" s="294"/>
      <c r="E14" s="294"/>
      <c r="F14" s="295">
        <f>F15+F21+F34+F41+F43+F46</f>
        <v>12196.4</v>
      </c>
      <c r="G14" s="295">
        <f t="shared" ref="G14:L14" si="0">G15+G21+G34+G41+G43+G46</f>
        <v>8679.0999999999985</v>
      </c>
      <c r="H14" s="295">
        <f t="shared" si="0"/>
        <v>8117.8</v>
      </c>
      <c r="I14" s="225">
        <f t="shared" si="0"/>
        <v>0</v>
      </c>
      <c r="J14" s="225">
        <f t="shared" si="0"/>
        <v>0</v>
      </c>
      <c r="K14" s="225">
        <f t="shared" si="0"/>
        <v>0</v>
      </c>
      <c r="L14" s="225">
        <f t="shared" si="0"/>
        <v>0</v>
      </c>
    </row>
    <row r="15" spans="1:13" s="4" customFormat="1" ht="45.75" customHeight="1">
      <c r="A15" s="296" t="s">
        <v>17</v>
      </c>
      <c r="B15" s="297" t="s">
        <v>77</v>
      </c>
      <c r="C15" s="297" t="s">
        <v>79</v>
      </c>
      <c r="D15" s="298"/>
      <c r="E15" s="298"/>
      <c r="F15" s="299">
        <f>F16</f>
        <v>149</v>
      </c>
      <c r="G15" s="299">
        <f t="shared" ref="G15:L15" si="1">G16</f>
        <v>20</v>
      </c>
      <c r="H15" s="299">
        <f t="shared" si="1"/>
        <v>20</v>
      </c>
      <c r="I15" s="226">
        <f t="shared" si="1"/>
        <v>0</v>
      </c>
      <c r="J15" s="226">
        <f t="shared" si="1"/>
        <v>0</v>
      </c>
      <c r="K15" s="226">
        <f t="shared" si="1"/>
        <v>0</v>
      </c>
      <c r="L15" s="226">
        <f t="shared" si="1"/>
        <v>0</v>
      </c>
    </row>
    <row r="16" spans="1:13" s="5" customFormat="1" ht="49.5" customHeight="1">
      <c r="A16" s="300" t="s">
        <v>80</v>
      </c>
      <c r="B16" s="301" t="s">
        <v>77</v>
      </c>
      <c r="C16" s="301" t="s">
        <v>79</v>
      </c>
      <c r="D16" s="302" t="s">
        <v>81</v>
      </c>
      <c r="E16" s="302"/>
      <c r="F16" s="303">
        <f t="shared" ref="F16:H19" si="2">F17</f>
        <v>149</v>
      </c>
      <c r="G16" s="303">
        <f t="shared" si="2"/>
        <v>20</v>
      </c>
      <c r="H16" s="303">
        <f t="shared" si="2"/>
        <v>20</v>
      </c>
    </row>
    <row r="17" spans="1:12" s="5" customFormat="1" ht="27" customHeight="1">
      <c r="A17" s="304" t="s">
        <v>82</v>
      </c>
      <c r="B17" s="305" t="s">
        <v>77</v>
      </c>
      <c r="C17" s="305" t="s">
        <v>79</v>
      </c>
      <c r="D17" s="306" t="s">
        <v>83</v>
      </c>
      <c r="E17" s="306"/>
      <c r="F17" s="307">
        <f t="shared" si="2"/>
        <v>149</v>
      </c>
      <c r="G17" s="307">
        <f t="shared" si="2"/>
        <v>20</v>
      </c>
      <c r="H17" s="307">
        <f>H18</f>
        <v>20</v>
      </c>
    </row>
    <row r="18" spans="1:12" ht="14.25" customHeight="1">
      <c r="A18" s="308" t="s">
        <v>84</v>
      </c>
      <c r="B18" s="305" t="s">
        <v>77</v>
      </c>
      <c r="C18" s="305" t="s">
        <v>79</v>
      </c>
      <c r="D18" s="306" t="s">
        <v>85</v>
      </c>
      <c r="E18" s="306"/>
      <c r="F18" s="307">
        <f t="shared" si="2"/>
        <v>149</v>
      </c>
      <c r="G18" s="307">
        <f t="shared" si="2"/>
        <v>20</v>
      </c>
      <c r="H18" s="307">
        <f>H19</f>
        <v>20</v>
      </c>
    </row>
    <row r="19" spans="1:12" ht="14.25" customHeight="1">
      <c r="A19" s="309" t="s">
        <v>86</v>
      </c>
      <c r="B19" s="305" t="s">
        <v>77</v>
      </c>
      <c r="C19" s="305" t="s">
        <v>79</v>
      </c>
      <c r="D19" s="310" t="s">
        <v>87</v>
      </c>
      <c r="E19" s="310"/>
      <c r="F19" s="307">
        <f t="shared" si="2"/>
        <v>149</v>
      </c>
      <c r="G19" s="307">
        <f>G20</f>
        <v>20</v>
      </c>
      <c r="H19" s="307">
        <f>H20</f>
        <v>20</v>
      </c>
      <c r="K19" s="12">
        <v>27</v>
      </c>
    </row>
    <row r="20" spans="1:12" s="6" customFormat="1" ht="30" customHeight="1">
      <c r="A20" s="311" t="s">
        <v>88</v>
      </c>
      <c r="B20" s="305" t="s">
        <v>77</v>
      </c>
      <c r="C20" s="305" t="s">
        <v>79</v>
      </c>
      <c r="D20" s="310" t="s">
        <v>87</v>
      </c>
      <c r="E20" s="310">
        <v>200</v>
      </c>
      <c r="F20" s="312">
        <v>149</v>
      </c>
      <c r="G20" s="312">
        <v>20</v>
      </c>
      <c r="H20" s="313">
        <v>20</v>
      </c>
    </row>
    <row r="21" spans="1:12" ht="68.25" customHeight="1">
      <c r="A21" s="314" t="s">
        <v>19</v>
      </c>
      <c r="B21" s="297" t="s">
        <v>77</v>
      </c>
      <c r="C21" s="297" t="s">
        <v>89</v>
      </c>
      <c r="D21" s="315"/>
      <c r="E21" s="315"/>
      <c r="F21" s="299">
        <f>F22</f>
        <v>11672</v>
      </c>
      <c r="G21" s="299">
        <f>G22</f>
        <v>8361.2999999999993</v>
      </c>
      <c r="H21" s="299">
        <f>H22</f>
        <v>7800</v>
      </c>
    </row>
    <row r="22" spans="1:12" ht="39.6">
      <c r="A22" s="300" t="s">
        <v>80</v>
      </c>
      <c r="B22" s="301" t="s">
        <v>77</v>
      </c>
      <c r="C22" s="301" t="s">
        <v>89</v>
      </c>
      <c r="D22" s="302" t="s">
        <v>81</v>
      </c>
      <c r="E22" s="302"/>
      <c r="F22" s="303">
        <f>F23+F27</f>
        <v>11672</v>
      </c>
      <c r="G22" s="303">
        <f>G23+G27</f>
        <v>8361.2999999999993</v>
      </c>
      <c r="H22" s="303">
        <f>H23+H27</f>
        <v>7800</v>
      </c>
    </row>
    <row r="23" spans="1:12" ht="39.6">
      <c r="A23" s="304" t="s">
        <v>90</v>
      </c>
      <c r="B23" s="301" t="s">
        <v>77</v>
      </c>
      <c r="C23" s="301" t="s">
        <v>89</v>
      </c>
      <c r="D23" s="316" t="s">
        <v>91</v>
      </c>
      <c r="E23" s="316"/>
      <c r="F23" s="303">
        <f t="shared" ref="F23:H25" si="3">F24</f>
        <v>3100</v>
      </c>
      <c r="G23" s="303">
        <f t="shared" si="3"/>
        <v>2500</v>
      </c>
      <c r="H23" s="303">
        <f t="shared" si="3"/>
        <v>2000</v>
      </c>
    </row>
    <row r="24" spans="1:12">
      <c r="A24" s="308" t="s">
        <v>84</v>
      </c>
      <c r="B24" s="305" t="s">
        <v>77</v>
      </c>
      <c r="C24" s="305" t="s">
        <v>89</v>
      </c>
      <c r="D24" s="306" t="s">
        <v>92</v>
      </c>
      <c r="E24" s="306"/>
      <c r="F24" s="307">
        <f t="shared" si="3"/>
        <v>3100</v>
      </c>
      <c r="G24" s="307">
        <f t="shared" si="3"/>
        <v>2500</v>
      </c>
      <c r="H24" s="307">
        <f t="shared" si="3"/>
        <v>2000</v>
      </c>
    </row>
    <row r="25" spans="1:12" ht="17.25" customHeight="1">
      <c r="A25" s="309" t="s">
        <v>86</v>
      </c>
      <c r="B25" s="305" t="s">
        <v>77</v>
      </c>
      <c r="C25" s="305" t="s">
        <v>89</v>
      </c>
      <c r="D25" s="306" t="s">
        <v>93</v>
      </c>
      <c r="E25" s="306"/>
      <c r="F25" s="307">
        <f t="shared" si="3"/>
        <v>3100</v>
      </c>
      <c r="G25" s="307">
        <f t="shared" si="3"/>
        <v>2500</v>
      </c>
      <c r="H25" s="307">
        <f t="shared" si="3"/>
        <v>2000</v>
      </c>
    </row>
    <row r="26" spans="1:12" ht="53.25" customHeight="1">
      <c r="A26" s="311" t="s">
        <v>94</v>
      </c>
      <c r="B26" s="305" t="s">
        <v>77</v>
      </c>
      <c r="C26" s="305" t="s">
        <v>89</v>
      </c>
      <c r="D26" s="310" t="s">
        <v>93</v>
      </c>
      <c r="E26" s="310">
        <v>100</v>
      </c>
      <c r="F26" s="307">
        <v>3100</v>
      </c>
      <c r="G26" s="307">
        <v>2500</v>
      </c>
      <c r="H26" s="307">
        <v>2000</v>
      </c>
    </row>
    <row r="27" spans="1:12" ht="24.75" customHeight="1">
      <c r="A27" s="304" t="s">
        <v>82</v>
      </c>
      <c r="B27" s="301" t="s">
        <v>77</v>
      </c>
      <c r="C27" s="301" t="s">
        <v>89</v>
      </c>
      <c r="D27" s="316" t="s">
        <v>83</v>
      </c>
      <c r="E27" s="316"/>
      <c r="F27" s="303">
        <f t="shared" ref="F27:H28" si="4">F28</f>
        <v>8572</v>
      </c>
      <c r="G27" s="303">
        <f t="shared" si="4"/>
        <v>5861.3</v>
      </c>
      <c r="H27" s="303">
        <f t="shared" si="4"/>
        <v>5800</v>
      </c>
    </row>
    <row r="28" spans="1:12">
      <c r="A28" s="308" t="s">
        <v>84</v>
      </c>
      <c r="B28" s="305" t="s">
        <v>77</v>
      </c>
      <c r="C28" s="305" t="s">
        <v>89</v>
      </c>
      <c r="D28" s="306" t="s">
        <v>85</v>
      </c>
      <c r="E28" s="306"/>
      <c r="F28" s="307">
        <f t="shared" si="4"/>
        <v>8572</v>
      </c>
      <c r="G28" s="307">
        <f t="shared" si="4"/>
        <v>5861.3</v>
      </c>
      <c r="H28" s="307">
        <f t="shared" si="4"/>
        <v>5800</v>
      </c>
      <c r="I28" s="227">
        <f>I29+I31</f>
        <v>0</v>
      </c>
      <c r="J28" s="227">
        <f>J29+J31</f>
        <v>0</v>
      </c>
      <c r="K28" s="227">
        <f>K29+K31</f>
        <v>0</v>
      </c>
      <c r="L28" s="227">
        <f>L29+L31</f>
        <v>0</v>
      </c>
    </row>
    <row r="29" spans="1:12">
      <c r="A29" s="309" t="s">
        <v>86</v>
      </c>
      <c r="B29" s="305" t="s">
        <v>77</v>
      </c>
      <c r="C29" s="305" t="s">
        <v>89</v>
      </c>
      <c r="D29" s="310" t="s">
        <v>87</v>
      </c>
      <c r="E29" s="310"/>
      <c r="F29" s="307">
        <f>F32+F30</f>
        <v>8572</v>
      </c>
      <c r="G29" s="307">
        <f>G30</f>
        <v>5861.3</v>
      </c>
      <c r="H29" s="307">
        <f>H30</f>
        <v>5800</v>
      </c>
    </row>
    <row r="30" spans="1:12" ht="53.25" customHeight="1">
      <c r="A30" s="311" t="s">
        <v>94</v>
      </c>
      <c r="B30" s="305" t="s">
        <v>77</v>
      </c>
      <c r="C30" s="305" t="s">
        <v>89</v>
      </c>
      <c r="D30" s="310" t="s">
        <v>87</v>
      </c>
      <c r="E30" s="310">
        <v>100</v>
      </c>
      <c r="F30" s="307">
        <v>7000</v>
      </c>
      <c r="G30" s="307">
        <f>G31+G32</f>
        <v>5861.3</v>
      </c>
      <c r="H30" s="307">
        <f>H31+H32</f>
        <v>5800</v>
      </c>
    </row>
    <row r="31" spans="1:12" ht="15.75" customHeight="1">
      <c r="A31" s="309" t="s">
        <v>86</v>
      </c>
      <c r="B31" s="305" t="s">
        <v>77</v>
      </c>
      <c r="C31" s="305" t="s">
        <v>89</v>
      </c>
      <c r="D31" s="310" t="s">
        <v>87</v>
      </c>
      <c r="E31" s="310"/>
      <c r="F31" s="307">
        <f>F32</f>
        <v>1572</v>
      </c>
      <c r="G31" s="307">
        <v>4861.3</v>
      </c>
      <c r="H31" s="307">
        <v>4800</v>
      </c>
    </row>
    <row r="32" spans="1:12" ht="26.4">
      <c r="A32" s="311" t="s">
        <v>88</v>
      </c>
      <c r="B32" s="305" t="s">
        <v>77</v>
      </c>
      <c r="C32" s="305" t="s">
        <v>89</v>
      </c>
      <c r="D32" s="310" t="s">
        <v>87</v>
      </c>
      <c r="E32" s="310">
        <v>200</v>
      </c>
      <c r="F32" s="307">
        <v>1572</v>
      </c>
      <c r="G32" s="307">
        <v>1000</v>
      </c>
      <c r="H32" s="307">
        <v>1000</v>
      </c>
    </row>
    <row r="33" spans="1:12" s="5" customFormat="1" ht="45.75" customHeight="1">
      <c r="A33" s="296" t="s">
        <v>21</v>
      </c>
      <c r="B33" s="301" t="s">
        <v>77</v>
      </c>
      <c r="C33" s="301" t="s">
        <v>95</v>
      </c>
      <c r="D33" s="317"/>
      <c r="E33" s="317"/>
      <c r="F33" s="299">
        <f t="shared" ref="F33:G35" si="5">F34</f>
        <v>269.3</v>
      </c>
      <c r="G33" s="299">
        <f t="shared" si="5"/>
        <v>269.3</v>
      </c>
      <c r="H33" s="299">
        <f>H34</f>
        <v>269.3</v>
      </c>
    </row>
    <row r="34" spans="1:12" s="5" customFormat="1" ht="39" customHeight="1">
      <c r="A34" s="318" t="s">
        <v>80</v>
      </c>
      <c r="B34" s="301" t="s">
        <v>77</v>
      </c>
      <c r="C34" s="301" t="s">
        <v>95</v>
      </c>
      <c r="D34" s="302" t="s">
        <v>81</v>
      </c>
      <c r="E34" s="302"/>
      <c r="F34" s="303">
        <f t="shared" si="5"/>
        <v>269.3</v>
      </c>
      <c r="G34" s="303">
        <f t="shared" si="5"/>
        <v>269.3</v>
      </c>
      <c r="H34" s="303">
        <f>H35</f>
        <v>269.3</v>
      </c>
    </row>
    <row r="35" spans="1:12" ht="15.75" customHeight="1">
      <c r="A35" s="319" t="s">
        <v>96</v>
      </c>
      <c r="B35" s="305" t="s">
        <v>77</v>
      </c>
      <c r="C35" s="305" t="s">
        <v>95</v>
      </c>
      <c r="D35" s="306" t="s">
        <v>83</v>
      </c>
      <c r="E35" s="306"/>
      <c r="F35" s="307">
        <f t="shared" si="5"/>
        <v>269.3</v>
      </c>
      <c r="G35" s="307">
        <f t="shared" si="5"/>
        <v>269.3</v>
      </c>
      <c r="H35" s="307">
        <f>H36</f>
        <v>269.3</v>
      </c>
    </row>
    <row r="36" spans="1:12" ht="18" customHeight="1">
      <c r="A36" s="318" t="s">
        <v>84</v>
      </c>
      <c r="B36" s="305" t="s">
        <v>77</v>
      </c>
      <c r="C36" s="305" t="s">
        <v>95</v>
      </c>
      <c r="D36" s="306" t="s">
        <v>85</v>
      </c>
      <c r="E36" s="306"/>
      <c r="F36" s="307">
        <f>F37+F39</f>
        <v>269.3</v>
      </c>
      <c r="G36" s="307">
        <f>G37+G39</f>
        <v>269.3</v>
      </c>
      <c r="H36" s="307">
        <f>H37+H39</f>
        <v>269.3</v>
      </c>
    </row>
    <row r="37" spans="1:12" ht="37.5" customHeight="1">
      <c r="A37" s="309" t="s">
        <v>97</v>
      </c>
      <c r="B37" s="305" t="s">
        <v>77</v>
      </c>
      <c r="C37" s="305" t="s">
        <v>95</v>
      </c>
      <c r="D37" s="310" t="s">
        <v>98</v>
      </c>
      <c r="E37" s="310"/>
      <c r="F37" s="307">
        <f>F38</f>
        <v>232.5</v>
      </c>
      <c r="G37" s="307">
        <v>232.5</v>
      </c>
      <c r="H37" s="307">
        <v>232.5</v>
      </c>
    </row>
    <row r="38" spans="1:12" ht="17.25" customHeight="1">
      <c r="A38" s="309" t="s">
        <v>99</v>
      </c>
      <c r="B38" s="305" t="s">
        <v>77</v>
      </c>
      <c r="C38" s="305" t="s">
        <v>95</v>
      </c>
      <c r="D38" s="310" t="s">
        <v>98</v>
      </c>
      <c r="E38" s="310">
        <v>500</v>
      </c>
      <c r="F38" s="307">
        <v>232.5</v>
      </c>
      <c r="G38" s="307">
        <v>36.799999999999997</v>
      </c>
      <c r="H38" s="307">
        <v>36.799999999999997</v>
      </c>
    </row>
    <row r="39" spans="1:12" ht="43.5" customHeight="1">
      <c r="A39" s="311" t="s">
        <v>100</v>
      </c>
      <c r="B39" s="320" t="s">
        <v>77</v>
      </c>
      <c r="C39" s="320" t="s">
        <v>95</v>
      </c>
      <c r="D39" s="321" t="s">
        <v>101</v>
      </c>
      <c r="E39" s="322"/>
      <c r="F39" s="307">
        <f>F40</f>
        <v>36.799999999999997</v>
      </c>
      <c r="G39" s="307">
        <f>G40</f>
        <v>36.799999999999997</v>
      </c>
      <c r="H39" s="307">
        <f>H40</f>
        <v>36.799999999999997</v>
      </c>
    </row>
    <row r="40" spans="1:12" ht="18" customHeight="1">
      <c r="A40" s="309" t="s">
        <v>99</v>
      </c>
      <c r="B40" s="320" t="s">
        <v>77</v>
      </c>
      <c r="C40" s="320" t="s">
        <v>95</v>
      </c>
      <c r="D40" s="321" t="s">
        <v>101</v>
      </c>
      <c r="E40" s="323" t="s">
        <v>102</v>
      </c>
      <c r="F40" s="307">
        <v>36.799999999999997</v>
      </c>
      <c r="G40" s="307">
        <v>36.799999999999997</v>
      </c>
      <c r="H40" s="307">
        <v>36.799999999999997</v>
      </c>
    </row>
    <row r="41" spans="1:12" ht="24.75" customHeight="1">
      <c r="A41" s="324" t="s">
        <v>23</v>
      </c>
      <c r="B41" s="320" t="s">
        <v>77</v>
      </c>
      <c r="C41" s="320" t="s">
        <v>103</v>
      </c>
      <c r="D41" s="316" t="s">
        <v>104</v>
      </c>
      <c r="E41" s="323"/>
      <c r="F41" s="303">
        <f>F42</f>
        <v>0</v>
      </c>
      <c r="G41" s="303">
        <f>G42</f>
        <v>0</v>
      </c>
      <c r="H41" s="303">
        <f>H42</f>
        <v>0</v>
      </c>
    </row>
    <row r="42" spans="1:12" ht="26.25" customHeight="1">
      <c r="A42" s="325" t="s">
        <v>105</v>
      </c>
      <c r="B42" s="320" t="s">
        <v>77</v>
      </c>
      <c r="C42" s="320" t="s">
        <v>103</v>
      </c>
      <c r="D42" s="326" t="s">
        <v>106</v>
      </c>
      <c r="E42" s="323" t="s">
        <v>107</v>
      </c>
      <c r="F42" s="307"/>
      <c r="G42" s="307">
        <v>0</v>
      </c>
      <c r="H42" s="307">
        <v>0</v>
      </c>
    </row>
    <row r="43" spans="1:12" ht="23.25" customHeight="1">
      <c r="A43" s="304" t="s">
        <v>84</v>
      </c>
      <c r="B43" s="305" t="s">
        <v>77</v>
      </c>
      <c r="C43" s="305" t="s">
        <v>108</v>
      </c>
      <c r="D43" s="316" t="s">
        <v>104</v>
      </c>
      <c r="E43" s="310"/>
      <c r="F43" s="303">
        <f>F44</f>
        <v>10</v>
      </c>
      <c r="G43" s="303">
        <f>G44</f>
        <v>5</v>
      </c>
      <c r="H43" s="303">
        <f>H44</f>
        <v>5</v>
      </c>
    </row>
    <row r="44" spans="1:12" ht="25.5" customHeight="1">
      <c r="A44" s="311" t="s">
        <v>109</v>
      </c>
      <c r="B44" s="305"/>
      <c r="C44" s="305"/>
      <c r="D44" s="310" t="s">
        <v>110</v>
      </c>
      <c r="E44" s="310"/>
      <c r="F44" s="307">
        <f>F45</f>
        <v>10</v>
      </c>
      <c r="G44" s="307">
        <f t="shared" ref="G44:L44" si="6">G45</f>
        <v>5</v>
      </c>
      <c r="H44" s="307">
        <f t="shared" si="6"/>
        <v>5</v>
      </c>
      <c r="I44" s="227">
        <f t="shared" si="6"/>
        <v>0</v>
      </c>
      <c r="J44" s="227">
        <f t="shared" si="6"/>
        <v>0</v>
      </c>
      <c r="K44" s="227">
        <f t="shared" si="6"/>
        <v>0</v>
      </c>
      <c r="L44" s="227">
        <f t="shared" si="6"/>
        <v>0</v>
      </c>
    </row>
    <row r="45" spans="1:12" ht="25.5" customHeight="1">
      <c r="A45" s="311" t="s">
        <v>109</v>
      </c>
      <c r="B45" s="305" t="s">
        <v>77</v>
      </c>
      <c r="C45" s="305" t="s">
        <v>108</v>
      </c>
      <c r="D45" s="310" t="s">
        <v>110</v>
      </c>
      <c r="E45" s="310"/>
      <c r="F45" s="307">
        <v>10</v>
      </c>
      <c r="G45" s="307">
        <v>5</v>
      </c>
      <c r="H45" s="307">
        <v>5</v>
      </c>
    </row>
    <row r="46" spans="1:12" s="4" customFormat="1" ht="18.75" customHeight="1">
      <c r="A46" s="327" t="s">
        <v>28</v>
      </c>
      <c r="B46" s="301" t="s">
        <v>77</v>
      </c>
      <c r="C46" s="301" t="s">
        <v>111</v>
      </c>
      <c r="D46" s="310"/>
      <c r="E46" s="310"/>
      <c r="F46" s="303">
        <f>F47+F52</f>
        <v>96.1</v>
      </c>
      <c r="G46" s="303">
        <f>G47+G52</f>
        <v>23.5</v>
      </c>
      <c r="H46" s="303">
        <f>H47+H52</f>
        <v>23.5</v>
      </c>
    </row>
    <row r="47" spans="1:12" s="4" customFormat="1" ht="32.25" customHeight="1">
      <c r="A47" s="328" t="s">
        <v>82</v>
      </c>
      <c r="B47" s="301" t="s">
        <v>77</v>
      </c>
      <c r="C47" s="301" t="s">
        <v>111</v>
      </c>
      <c r="D47" s="329" t="s">
        <v>83</v>
      </c>
      <c r="E47" s="310"/>
      <c r="F47" s="303">
        <f t="shared" ref="F47:H50" si="7">F48</f>
        <v>3.5</v>
      </c>
      <c r="G47" s="303">
        <f t="shared" si="7"/>
        <v>3.5</v>
      </c>
      <c r="H47" s="303">
        <f t="shared" si="7"/>
        <v>3.5</v>
      </c>
    </row>
    <row r="48" spans="1:12" s="4" customFormat="1" ht="29.25" customHeight="1">
      <c r="A48" s="330" t="s">
        <v>96</v>
      </c>
      <c r="B48" s="301" t="s">
        <v>77</v>
      </c>
      <c r="C48" s="301" t="s">
        <v>111</v>
      </c>
      <c r="D48" s="329" t="s">
        <v>83</v>
      </c>
      <c r="E48" s="310"/>
      <c r="F48" s="303">
        <f t="shared" si="7"/>
        <v>3.5</v>
      </c>
      <c r="G48" s="303">
        <f t="shared" si="7"/>
        <v>3.5</v>
      </c>
      <c r="H48" s="303">
        <f t="shared" si="7"/>
        <v>3.5</v>
      </c>
    </row>
    <row r="49" spans="1:18" s="4" customFormat="1" ht="18.75" customHeight="1">
      <c r="A49" s="328" t="s">
        <v>84</v>
      </c>
      <c r="B49" s="301" t="s">
        <v>77</v>
      </c>
      <c r="C49" s="301" t="s">
        <v>111</v>
      </c>
      <c r="D49" s="329" t="s">
        <v>85</v>
      </c>
      <c r="E49" s="310"/>
      <c r="F49" s="303">
        <f t="shared" si="7"/>
        <v>3.5</v>
      </c>
      <c r="G49" s="303">
        <f t="shared" si="7"/>
        <v>3.5</v>
      </c>
      <c r="H49" s="303">
        <f t="shared" si="7"/>
        <v>3.5</v>
      </c>
    </row>
    <row r="50" spans="1:18" s="4" customFormat="1" ht="78.75" customHeight="1">
      <c r="A50" s="331" t="s">
        <v>112</v>
      </c>
      <c r="B50" s="301" t="s">
        <v>77</v>
      </c>
      <c r="C50" s="301" t="s">
        <v>111</v>
      </c>
      <c r="D50" s="329" t="s">
        <v>113</v>
      </c>
      <c r="E50" s="310"/>
      <c r="F50" s="303">
        <f t="shared" si="7"/>
        <v>3.5</v>
      </c>
      <c r="G50" s="303">
        <f t="shared" si="7"/>
        <v>3.5</v>
      </c>
      <c r="H50" s="303">
        <f t="shared" si="7"/>
        <v>3.5</v>
      </c>
    </row>
    <row r="51" spans="1:18" s="4" customFormat="1" ht="40.5" customHeight="1">
      <c r="A51" s="332" t="s">
        <v>114</v>
      </c>
      <c r="B51" s="301" t="s">
        <v>77</v>
      </c>
      <c r="C51" s="301" t="s">
        <v>111</v>
      </c>
      <c r="D51" s="329" t="s">
        <v>113</v>
      </c>
      <c r="E51" s="310">
        <v>200</v>
      </c>
      <c r="F51" s="303">
        <v>3.5</v>
      </c>
      <c r="G51" s="303">
        <v>3.5</v>
      </c>
      <c r="H51" s="303">
        <v>3.5</v>
      </c>
    </row>
    <row r="52" spans="1:18" s="5" customFormat="1" ht="36" customHeight="1">
      <c r="A52" s="333" t="s">
        <v>115</v>
      </c>
      <c r="B52" s="301" t="s">
        <v>77</v>
      </c>
      <c r="C52" s="301" t="s">
        <v>111</v>
      </c>
      <c r="D52" s="302" t="s">
        <v>116</v>
      </c>
      <c r="E52" s="302"/>
      <c r="F52" s="334">
        <f t="shared" ref="F52:H54" si="8">F53</f>
        <v>92.6</v>
      </c>
      <c r="G52" s="334">
        <f t="shared" si="8"/>
        <v>20</v>
      </c>
      <c r="H52" s="334">
        <f t="shared" si="8"/>
        <v>20</v>
      </c>
    </row>
    <row r="53" spans="1:18" s="5" customFormat="1" ht="16.5" customHeight="1">
      <c r="A53" s="335" t="s">
        <v>84</v>
      </c>
      <c r="B53" s="305" t="s">
        <v>77</v>
      </c>
      <c r="C53" s="305" t="s">
        <v>111</v>
      </c>
      <c r="D53" s="310" t="s">
        <v>104</v>
      </c>
      <c r="E53" s="310"/>
      <c r="F53" s="336">
        <f>F54</f>
        <v>92.6</v>
      </c>
      <c r="G53" s="336">
        <f t="shared" si="8"/>
        <v>20</v>
      </c>
      <c r="H53" s="336">
        <f t="shared" si="8"/>
        <v>20</v>
      </c>
    </row>
    <row r="54" spans="1:18" s="5" customFormat="1">
      <c r="A54" s="335" t="s">
        <v>84</v>
      </c>
      <c r="B54" s="305" t="s">
        <v>77</v>
      </c>
      <c r="C54" s="305" t="s">
        <v>111</v>
      </c>
      <c r="D54" s="310" t="s">
        <v>117</v>
      </c>
      <c r="E54" s="310"/>
      <c r="F54" s="336">
        <f>F55</f>
        <v>92.6</v>
      </c>
      <c r="G54" s="336">
        <f t="shared" si="8"/>
        <v>20</v>
      </c>
      <c r="H54" s="336">
        <f t="shared" si="8"/>
        <v>20</v>
      </c>
      <c r="I54" s="5">
        <v>22</v>
      </c>
    </row>
    <row r="55" spans="1:18" s="5" customFormat="1" ht="51.75" customHeight="1">
      <c r="A55" s="309" t="s">
        <v>118</v>
      </c>
      <c r="B55" s="305" t="s">
        <v>77</v>
      </c>
      <c r="C55" s="305" t="s">
        <v>111</v>
      </c>
      <c r="D55" s="310" t="s">
        <v>119</v>
      </c>
      <c r="E55" s="310"/>
      <c r="F55" s="336">
        <f>F56</f>
        <v>92.6</v>
      </c>
      <c r="G55" s="336">
        <f>G56</f>
        <v>20</v>
      </c>
      <c r="H55" s="336">
        <f>H56</f>
        <v>20</v>
      </c>
    </row>
    <row r="56" spans="1:18" s="5" customFormat="1" ht="26.4">
      <c r="A56" s="311" t="s">
        <v>88</v>
      </c>
      <c r="B56" s="305" t="s">
        <v>77</v>
      </c>
      <c r="C56" s="305" t="s">
        <v>111</v>
      </c>
      <c r="D56" s="310" t="s">
        <v>119</v>
      </c>
      <c r="E56" s="310">
        <v>200</v>
      </c>
      <c r="F56" s="310">
        <v>92.6</v>
      </c>
      <c r="G56" s="310">
        <v>20</v>
      </c>
      <c r="H56" s="336">
        <v>20</v>
      </c>
    </row>
    <row r="57" spans="1:18" ht="21.75" customHeight="1">
      <c r="A57" s="337" t="s">
        <v>120</v>
      </c>
      <c r="B57" s="338" t="s">
        <v>121</v>
      </c>
      <c r="C57" s="338" t="s">
        <v>78</v>
      </c>
      <c r="D57" s="339"/>
      <c r="E57" s="339"/>
      <c r="F57" s="340">
        <f t="shared" ref="F57:H58" si="9">F58</f>
        <v>0</v>
      </c>
      <c r="G57" s="340">
        <f t="shared" si="9"/>
        <v>0</v>
      </c>
      <c r="H57" s="340">
        <f t="shared" si="9"/>
        <v>0</v>
      </c>
      <c r="M57" s="57"/>
      <c r="N57" s="58"/>
      <c r="O57" s="58"/>
      <c r="P57" s="58"/>
      <c r="Q57" s="58"/>
      <c r="R57" s="58"/>
    </row>
    <row r="58" spans="1:18" s="7" customFormat="1" ht="24" customHeight="1">
      <c r="A58" s="341" t="s">
        <v>32</v>
      </c>
      <c r="B58" s="301" t="s">
        <v>121</v>
      </c>
      <c r="C58" s="301" t="s">
        <v>79</v>
      </c>
      <c r="D58" s="302"/>
      <c r="E58" s="302"/>
      <c r="F58" s="303">
        <f t="shared" si="9"/>
        <v>0</v>
      </c>
      <c r="G58" s="303">
        <f t="shared" si="9"/>
        <v>0</v>
      </c>
      <c r="H58" s="303">
        <f t="shared" si="9"/>
        <v>0</v>
      </c>
    </row>
    <row r="59" spans="1:18" ht="35.25" customHeight="1">
      <c r="A59" s="333" t="s">
        <v>115</v>
      </c>
      <c r="B59" s="301" t="s">
        <v>121</v>
      </c>
      <c r="C59" s="301" t="s">
        <v>79</v>
      </c>
      <c r="D59" s="302" t="s">
        <v>116</v>
      </c>
      <c r="E59" s="302"/>
      <c r="F59" s="303">
        <f t="shared" ref="F59:H62" si="10">F60</f>
        <v>0</v>
      </c>
      <c r="G59" s="303">
        <f t="shared" si="10"/>
        <v>0</v>
      </c>
      <c r="H59" s="303">
        <f t="shared" si="10"/>
        <v>0</v>
      </c>
    </row>
    <row r="60" spans="1:18" ht="18" customHeight="1">
      <c r="A60" s="335" t="s">
        <v>84</v>
      </c>
      <c r="B60" s="305" t="s">
        <v>121</v>
      </c>
      <c r="C60" s="305" t="s">
        <v>79</v>
      </c>
      <c r="D60" s="310" t="s">
        <v>104</v>
      </c>
      <c r="E60" s="310"/>
      <c r="F60" s="307">
        <f t="shared" si="10"/>
        <v>0</v>
      </c>
      <c r="G60" s="307">
        <f t="shared" si="10"/>
        <v>0</v>
      </c>
      <c r="H60" s="307">
        <f t="shared" si="10"/>
        <v>0</v>
      </c>
    </row>
    <row r="61" spans="1:18">
      <c r="A61" s="335" t="s">
        <v>84</v>
      </c>
      <c r="B61" s="305" t="s">
        <v>121</v>
      </c>
      <c r="C61" s="305" t="s">
        <v>79</v>
      </c>
      <c r="D61" s="310" t="s">
        <v>117</v>
      </c>
      <c r="E61" s="310"/>
      <c r="F61" s="307">
        <f>F62</f>
        <v>0</v>
      </c>
      <c r="G61" s="307">
        <f t="shared" si="10"/>
        <v>0</v>
      </c>
      <c r="H61" s="307">
        <f t="shared" si="10"/>
        <v>0</v>
      </c>
    </row>
    <row r="62" spans="1:18" ht="27">
      <c r="A62" s="309" t="s">
        <v>122</v>
      </c>
      <c r="B62" s="305" t="s">
        <v>121</v>
      </c>
      <c r="C62" s="305" t="s">
        <v>79</v>
      </c>
      <c r="D62" s="310" t="s">
        <v>123</v>
      </c>
      <c r="E62" s="310"/>
      <c r="F62" s="307">
        <f t="shared" si="10"/>
        <v>0</v>
      </c>
      <c r="G62" s="307">
        <f t="shared" si="10"/>
        <v>0</v>
      </c>
      <c r="H62" s="307">
        <v>0</v>
      </c>
    </row>
    <row r="63" spans="1:18" ht="62.25" customHeight="1">
      <c r="A63" s="311" t="s">
        <v>94</v>
      </c>
      <c r="B63" s="305" t="s">
        <v>121</v>
      </c>
      <c r="C63" s="305" t="s">
        <v>79</v>
      </c>
      <c r="D63" s="310" t="s">
        <v>123</v>
      </c>
      <c r="E63" s="310">
        <v>100</v>
      </c>
      <c r="F63" s="307"/>
      <c r="G63" s="307"/>
      <c r="H63" s="307">
        <v>0</v>
      </c>
      <c r="M63" s="59"/>
    </row>
    <row r="64" spans="1:18" ht="31.5" customHeight="1">
      <c r="A64" s="292" t="s">
        <v>124</v>
      </c>
      <c r="B64" s="338" t="s">
        <v>79</v>
      </c>
      <c r="C64" s="338" t="s">
        <v>78</v>
      </c>
      <c r="D64" s="339"/>
      <c r="E64" s="339"/>
      <c r="F64" s="340">
        <f t="shared" ref="F64:H65" si="11">F65</f>
        <v>126</v>
      </c>
      <c r="G64" s="340">
        <f t="shared" si="11"/>
        <v>128</v>
      </c>
      <c r="H64" s="340">
        <f t="shared" si="11"/>
        <v>120</v>
      </c>
    </row>
    <row r="65" spans="1:12" ht="72" customHeight="1">
      <c r="A65" s="314" t="s">
        <v>125</v>
      </c>
      <c r="B65" s="301" t="s">
        <v>79</v>
      </c>
      <c r="C65" s="301" t="s">
        <v>126</v>
      </c>
      <c r="D65" s="342"/>
      <c r="E65" s="342"/>
      <c r="F65" s="303">
        <f t="shared" si="11"/>
        <v>126</v>
      </c>
      <c r="G65" s="303">
        <f t="shared" si="11"/>
        <v>128</v>
      </c>
      <c r="H65" s="303">
        <f t="shared" si="11"/>
        <v>120</v>
      </c>
    </row>
    <row r="66" spans="1:12" ht="22.5" customHeight="1">
      <c r="A66" s="343" t="s">
        <v>127</v>
      </c>
      <c r="B66" s="305" t="s">
        <v>79</v>
      </c>
      <c r="C66" s="305" t="s">
        <v>126</v>
      </c>
      <c r="D66" s="310" t="s">
        <v>128</v>
      </c>
      <c r="E66" s="310"/>
      <c r="F66" s="307">
        <f>F67+F72+F77</f>
        <v>126</v>
      </c>
      <c r="G66" s="307">
        <f>G67+G72+G77</f>
        <v>128</v>
      </c>
      <c r="H66" s="307">
        <f>H67+H72+H77</f>
        <v>120</v>
      </c>
    </row>
    <row r="67" spans="1:12" ht="81.75" customHeight="1">
      <c r="A67" s="344" t="s">
        <v>129</v>
      </c>
      <c r="B67" s="301" t="s">
        <v>79</v>
      </c>
      <c r="C67" s="301" t="s">
        <v>126</v>
      </c>
      <c r="D67" s="302" t="s">
        <v>130</v>
      </c>
      <c r="E67" s="302"/>
      <c r="F67" s="303">
        <v>19</v>
      </c>
      <c r="G67" s="303">
        <v>19</v>
      </c>
      <c r="H67" s="303">
        <v>19</v>
      </c>
    </row>
    <row r="68" spans="1:12" ht="46.5" customHeight="1">
      <c r="A68" s="311" t="s">
        <v>131</v>
      </c>
      <c r="B68" s="305" t="s">
        <v>79</v>
      </c>
      <c r="C68" s="305" t="s">
        <v>126</v>
      </c>
      <c r="D68" s="310" t="s">
        <v>130</v>
      </c>
      <c r="E68" s="310"/>
      <c r="F68" s="307">
        <v>16</v>
      </c>
      <c r="G68" s="307">
        <v>16</v>
      </c>
      <c r="H68" s="307">
        <v>16</v>
      </c>
    </row>
    <row r="69" spans="1:12" ht="18.75" customHeight="1">
      <c r="A69" s="311" t="s">
        <v>88</v>
      </c>
      <c r="B69" s="305" t="s">
        <v>79</v>
      </c>
      <c r="C69" s="305" t="s">
        <v>126</v>
      </c>
      <c r="D69" s="310" t="s">
        <v>130</v>
      </c>
      <c r="E69" s="310">
        <v>200</v>
      </c>
      <c r="F69" s="307">
        <v>28</v>
      </c>
      <c r="G69" s="307">
        <v>16</v>
      </c>
      <c r="H69" s="307">
        <v>16</v>
      </c>
    </row>
    <row r="70" spans="1:12" ht="36.75" customHeight="1">
      <c r="A70" s="311" t="s">
        <v>132</v>
      </c>
      <c r="B70" s="305" t="s">
        <v>79</v>
      </c>
      <c r="C70" s="305" t="s">
        <v>126</v>
      </c>
      <c r="D70" s="310" t="s">
        <v>130</v>
      </c>
      <c r="E70" s="310"/>
      <c r="F70" s="307">
        <v>3</v>
      </c>
      <c r="G70" s="307">
        <v>3</v>
      </c>
      <c r="H70" s="307">
        <v>3</v>
      </c>
    </row>
    <row r="71" spans="1:12" ht="17.25" customHeight="1">
      <c r="A71" s="311" t="s">
        <v>88</v>
      </c>
      <c r="B71" s="305" t="s">
        <v>79</v>
      </c>
      <c r="C71" s="305" t="s">
        <v>126</v>
      </c>
      <c r="D71" s="310" t="s">
        <v>130</v>
      </c>
      <c r="E71" s="310">
        <v>200</v>
      </c>
      <c r="F71" s="307">
        <v>3</v>
      </c>
      <c r="G71" s="307">
        <v>3</v>
      </c>
      <c r="H71" s="307">
        <v>3</v>
      </c>
    </row>
    <row r="72" spans="1:12" ht="62.25" customHeight="1">
      <c r="A72" s="304" t="s">
        <v>133</v>
      </c>
      <c r="B72" s="297" t="s">
        <v>79</v>
      </c>
      <c r="C72" s="297" t="s">
        <v>126</v>
      </c>
      <c r="D72" s="302" t="s">
        <v>134</v>
      </c>
      <c r="E72" s="302"/>
      <c r="F72" s="303">
        <f t="shared" ref="F72:L72" si="12">F73+F75</f>
        <v>106</v>
      </c>
      <c r="G72" s="303">
        <f t="shared" si="12"/>
        <v>108</v>
      </c>
      <c r="H72" s="303">
        <f t="shared" si="12"/>
        <v>100</v>
      </c>
      <c r="I72" s="227">
        <f t="shared" si="12"/>
        <v>0</v>
      </c>
      <c r="J72" s="227">
        <f t="shared" si="12"/>
        <v>0</v>
      </c>
      <c r="K72" s="227">
        <f t="shared" si="12"/>
        <v>0</v>
      </c>
      <c r="L72" s="227">
        <f t="shared" si="12"/>
        <v>0</v>
      </c>
    </row>
    <row r="73" spans="1:12" ht="31.5" customHeight="1">
      <c r="A73" s="345" t="s">
        <v>135</v>
      </c>
      <c r="B73" s="346" t="s">
        <v>79</v>
      </c>
      <c r="C73" s="346" t="s">
        <v>126</v>
      </c>
      <c r="D73" s="310" t="s">
        <v>136</v>
      </c>
      <c r="E73" s="310"/>
      <c r="F73" s="307">
        <f>F74</f>
        <v>78</v>
      </c>
      <c r="G73" s="307">
        <f>G74</f>
        <v>79</v>
      </c>
      <c r="H73" s="307">
        <f>H74</f>
        <v>70</v>
      </c>
    </row>
    <row r="74" spans="1:12" ht="27" customHeight="1">
      <c r="A74" s="311" t="s">
        <v>88</v>
      </c>
      <c r="B74" s="347" t="s">
        <v>79</v>
      </c>
      <c r="C74" s="347" t="s">
        <v>126</v>
      </c>
      <c r="D74" s="310" t="s">
        <v>136</v>
      </c>
      <c r="E74" s="310">
        <v>200</v>
      </c>
      <c r="F74" s="307">
        <v>78</v>
      </c>
      <c r="G74" s="307">
        <v>79</v>
      </c>
      <c r="H74" s="307">
        <v>70</v>
      </c>
    </row>
    <row r="75" spans="1:12" ht="24.75" customHeight="1">
      <c r="A75" s="311" t="s">
        <v>137</v>
      </c>
      <c r="B75" s="347" t="s">
        <v>79</v>
      </c>
      <c r="C75" s="347" t="s">
        <v>126</v>
      </c>
      <c r="D75" s="321" t="s">
        <v>136</v>
      </c>
      <c r="E75" s="321"/>
      <c r="F75" s="348" t="str">
        <f t="shared" ref="F75:L75" si="13">F76</f>
        <v>28</v>
      </c>
      <c r="G75" s="348" t="str">
        <f t="shared" si="13"/>
        <v>29</v>
      </c>
      <c r="H75" s="348">
        <f t="shared" si="13"/>
        <v>30</v>
      </c>
      <c r="I75" s="228">
        <f t="shared" si="13"/>
        <v>0</v>
      </c>
      <c r="J75" s="228">
        <f t="shared" si="13"/>
        <v>0</v>
      </c>
      <c r="K75" s="228">
        <f t="shared" si="13"/>
        <v>0</v>
      </c>
      <c r="L75" s="228">
        <f t="shared" si="13"/>
        <v>0</v>
      </c>
    </row>
    <row r="76" spans="1:12" ht="28.5" customHeight="1">
      <c r="A76" s="311" t="s">
        <v>88</v>
      </c>
      <c r="B76" s="347" t="s">
        <v>79</v>
      </c>
      <c r="C76" s="347" t="s">
        <v>126</v>
      </c>
      <c r="D76" s="321" t="s">
        <v>136</v>
      </c>
      <c r="E76" s="321">
        <v>200</v>
      </c>
      <c r="F76" s="349" t="s">
        <v>138</v>
      </c>
      <c r="G76" s="349" t="s">
        <v>139</v>
      </c>
      <c r="H76" s="350">
        <v>30</v>
      </c>
    </row>
    <row r="77" spans="1:12" ht="54" customHeight="1">
      <c r="A77" s="304" t="s">
        <v>140</v>
      </c>
      <c r="B77" s="351" t="s">
        <v>79</v>
      </c>
      <c r="C77" s="351" t="s">
        <v>126</v>
      </c>
      <c r="D77" s="342" t="s">
        <v>141</v>
      </c>
      <c r="E77" s="342"/>
      <c r="F77" s="352" t="s">
        <v>142</v>
      </c>
      <c r="G77" s="352" t="s">
        <v>142</v>
      </c>
      <c r="H77" s="303">
        <v>1</v>
      </c>
    </row>
    <row r="78" spans="1:12" ht="28.5" customHeight="1">
      <c r="A78" s="311" t="s">
        <v>143</v>
      </c>
      <c r="B78" s="347" t="s">
        <v>79</v>
      </c>
      <c r="C78" s="347" t="s">
        <v>126</v>
      </c>
      <c r="D78" s="321" t="s">
        <v>141</v>
      </c>
      <c r="E78" s="321"/>
      <c r="F78" s="348" t="str">
        <f>F79</f>
        <v>1,0</v>
      </c>
      <c r="G78" s="348" t="str">
        <f t="shared" ref="G78:L78" si="14">G79</f>
        <v>1,0</v>
      </c>
      <c r="H78" s="348">
        <f t="shared" si="14"/>
        <v>1</v>
      </c>
      <c r="I78" s="228">
        <f t="shared" si="14"/>
        <v>0</v>
      </c>
      <c r="J78" s="228">
        <f t="shared" si="14"/>
        <v>0</v>
      </c>
      <c r="K78" s="228">
        <f t="shared" si="14"/>
        <v>0</v>
      </c>
      <c r="L78" s="228">
        <f t="shared" si="14"/>
        <v>0</v>
      </c>
    </row>
    <row r="79" spans="1:12" ht="28.5" customHeight="1">
      <c r="A79" s="311" t="s">
        <v>88</v>
      </c>
      <c r="B79" s="347" t="s">
        <v>79</v>
      </c>
      <c r="C79" s="347" t="s">
        <v>126</v>
      </c>
      <c r="D79" s="321" t="s">
        <v>141</v>
      </c>
      <c r="E79" s="321">
        <v>200</v>
      </c>
      <c r="F79" s="349" t="s">
        <v>142</v>
      </c>
      <c r="G79" s="349" t="s">
        <v>142</v>
      </c>
      <c r="H79" s="307">
        <v>1</v>
      </c>
    </row>
    <row r="80" spans="1:12" s="8" customFormat="1" ht="15.6">
      <c r="A80" s="353" t="s">
        <v>144</v>
      </c>
      <c r="B80" s="354" t="s">
        <v>89</v>
      </c>
      <c r="C80" s="354" t="s">
        <v>78</v>
      </c>
      <c r="D80" s="294"/>
      <c r="E80" s="294"/>
      <c r="F80" s="355">
        <f>F81+F91</f>
        <v>341.8</v>
      </c>
      <c r="G80" s="355">
        <f>G81+G91</f>
        <v>1195.8</v>
      </c>
      <c r="H80" s="355">
        <f>H81+H91</f>
        <v>101.3</v>
      </c>
    </row>
    <row r="81" spans="1:12" s="5" customFormat="1" ht="27" customHeight="1">
      <c r="A81" s="356" t="s">
        <v>145</v>
      </c>
      <c r="B81" s="357" t="s">
        <v>89</v>
      </c>
      <c r="C81" s="357" t="s">
        <v>146</v>
      </c>
      <c r="D81" s="351"/>
      <c r="E81" s="358"/>
      <c r="F81" s="299">
        <f>F82+F86</f>
        <v>337.5</v>
      </c>
      <c r="G81" s="299">
        <f>G82+G86</f>
        <v>1195.8</v>
      </c>
      <c r="H81" s="299">
        <f>H82+H86</f>
        <v>101.3</v>
      </c>
    </row>
    <row r="82" spans="1:12" s="9" customFormat="1" ht="42.75" customHeight="1">
      <c r="A82" s="359" t="s">
        <v>147</v>
      </c>
      <c r="B82" s="301" t="s">
        <v>89</v>
      </c>
      <c r="C82" s="301" t="s">
        <v>146</v>
      </c>
      <c r="D82" s="360" t="s">
        <v>148</v>
      </c>
      <c r="E82" s="361"/>
      <c r="F82" s="362">
        <f t="shared" ref="F82:H83" si="15">F83</f>
        <v>337.5</v>
      </c>
      <c r="G82" s="362">
        <f t="shared" si="15"/>
        <v>1195.8</v>
      </c>
      <c r="H82" s="362">
        <f t="shared" si="15"/>
        <v>101.3</v>
      </c>
    </row>
    <row r="83" spans="1:12" s="4" customFormat="1" ht="27.75" customHeight="1">
      <c r="A83" s="343" t="s">
        <v>127</v>
      </c>
      <c r="B83" s="305" t="s">
        <v>89</v>
      </c>
      <c r="C83" s="305" t="s">
        <v>146</v>
      </c>
      <c r="D83" s="363" t="s">
        <v>149</v>
      </c>
      <c r="E83" s="364"/>
      <c r="F83" s="365">
        <f t="shared" si="15"/>
        <v>337.5</v>
      </c>
      <c r="G83" s="365">
        <f t="shared" si="15"/>
        <v>1195.8</v>
      </c>
      <c r="H83" s="365">
        <f t="shared" si="15"/>
        <v>101.3</v>
      </c>
    </row>
    <row r="84" spans="1:12" ht="28.5" customHeight="1">
      <c r="A84" s="366" t="s">
        <v>150</v>
      </c>
      <c r="B84" s="305" t="s">
        <v>89</v>
      </c>
      <c r="C84" s="305" t="s">
        <v>146</v>
      </c>
      <c r="D84" s="363" t="s">
        <v>151</v>
      </c>
      <c r="E84" s="364"/>
      <c r="F84" s="365">
        <f>F85</f>
        <v>337.5</v>
      </c>
      <c r="G84" s="365">
        <f t="shared" ref="G84:L84" si="16">G85</f>
        <v>1195.8</v>
      </c>
      <c r="H84" s="365">
        <f t="shared" si="16"/>
        <v>101.3</v>
      </c>
      <c r="I84" s="229">
        <f t="shared" si="16"/>
        <v>0</v>
      </c>
      <c r="J84" s="229">
        <f t="shared" si="16"/>
        <v>0</v>
      </c>
      <c r="K84" s="229">
        <f t="shared" si="16"/>
        <v>0</v>
      </c>
      <c r="L84" s="229">
        <f t="shared" si="16"/>
        <v>0</v>
      </c>
    </row>
    <row r="85" spans="1:12" ht="28.5" customHeight="1">
      <c r="A85" s="311" t="s">
        <v>88</v>
      </c>
      <c r="B85" s="305" t="s">
        <v>89</v>
      </c>
      <c r="C85" s="305" t="s">
        <v>146</v>
      </c>
      <c r="D85" s="363" t="s">
        <v>152</v>
      </c>
      <c r="E85" s="367">
        <v>200</v>
      </c>
      <c r="F85" s="365">
        <v>337.5</v>
      </c>
      <c r="G85" s="365">
        <v>1195.8</v>
      </c>
      <c r="H85" s="365">
        <v>101.3</v>
      </c>
    </row>
    <row r="86" spans="1:12" ht="100.5" customHeight="1">
      <c r="A86" s="368" t="s">
        <v>153</v>
      </c>
      <c r="B86" s="305" t="s">
        <v>89</v>
      </c>
      <c r="C86" s="305" t="s">
        <v>146</v>
      </c>
      <c r="D86" s="360" t="s">
        <v>154</v>
      </c>
      <c r="E86" s="369"/>
      <c r="F86" s="362">
        <f>F87</f>
        <v>0</v>
      </c>
      <c r="G86" s="365">
        <v>0</v>
      </c>
      <c r="H86" s="365">
        <v>0</v>
      </c>
    </row>
    <row r="87" spans="1:12" ht="28.5" customHeight="1">
      <c r="A87" s="343" t="s">
        <v>127</v>
      </c>
      <c r="B87" s="305" t="s">
        <v>89</v>
      </c>
      <c r="C87" s="305" t="s">
        <v>146</v>
      </c>
      <c r="D87" s="363" t="s">
        <v>155</v>
      </c>
      <c r="E87" s="369"/>
      <c r="F87" s="365">
        <f>F88</f>
        <v>0</v>
      </c>
      <c r="G87" s="365">
        <v>0</v>
      </c>
      <c r="H87" s="365">
        <v>0</v>
      </c>
    </row>
    <row r="88" spans="1:12" ht="146.25" customHeight="1">
      <c r="A88" s="311" t="s">
        <v>156</v>
      </c>
      <c r="B88" s="305" t="s">
        <v>89</v>
      </c>
      <c r="C88" s="305" t="s">
        <v>146</v>
      </c>
      <c r="D88" s="363" t="s">
        <v>157</v>
      </c>
      <c r="E88" s="369"/>
      <c r="F88" s="365">
        <f>F89</f>
        <v>0</v>
      </c>
      <c r="G88" s="365">
        <v>0</v>
      </c>
      <c r="H88" s="365">
        <v>0</v>
      </c>
    </row>
    <row r="89" spans="1:12" ht="81" customHeight="1">
      <c r="A89" s="311" t="s">
        <v>158</v>
      </c>
      <c r="B89" s="305" t="s">
        <v>89</v>
      </c>
      <c r="C89" s="305" t="s">
        <v>146</v>
      </c>
      <c r="D89" s="370" t="s">
        <v>159</v>
      </c>
      <c r="E89" s="369"/>
      <c r="F89" s="365">
        <f>F90</f>
        <v>0</v>
      </c>
      <c r="G89" s="365"/>
      <c r="H89" s="365"/>
    </row>
    <row r="90" spans="1:12" ht="28.5" customHeight="1">
      <c r="A90" s="371" t="s">
        <v>88</v>
      </c>
      <c r="B90" s="305" t="s">
        <v>89</v>
      </c>
      <c r="C90" s="305" t="s">
        <v>146</v>
      </c>
      <c r="D90" s="370" t="s">
        <v>159</v>
      </c>
      <c r="E90" s="369">
        <v>200</v>
      </c>
      <c r="F90" s="365"/>
      <c r="G90" s="365"/>
      <c r="H90" s="365"/>
    </row>
    <row r="91" spans="1:12" ht="27" customHeight="1">
      <c r="A91" s="314" t="s">
        <v>42</v>
      </c>
      <c r="B91" s="301" t="s">
        <v>89</v>
      </c>
      <c r="C91" s="301" t="s">
        <v>160</v>
      </c>
      <c r="D91" s="315"/>
      <c r="E91" s="315"/>
      <c r="F91" s="299">
        <f t="shared" ref="F91:L91" si="17">F92</f>
        <v>4.3</v>
      </c>
      <c r="G91" s="299">
        <f t="shared" si="17"/>
        <v>0</v>
      </c>
      <c r="H91" s="299">
        <f t="shared" si="17"/>
        <v>0</v>
      </c>
      <c r="I91" s="226">
        <f t="shared" si="17"/>
        <v>0</v>
      </c>
      <c r="J91" s="226">
        <f t="shared" si="17"/>
        <v>0</v>
      </c>
      <c r="K91" s="226">
        <f t="shared" si="17"/>
        <v>0</v>
      </c>
      <c r="L91" s="226">
        <f t="shared" si="17"/>
        <v>0</v>
      </c>
    </row>
    <row r="92" spans="1:12" ht="63" customHeight="1">
      <c r="A92" s="372" t="s">
        <v>161</v>
      </c>
      <c r="B92" s="301" t="s">
        <v>89</v>
      </c>
      <c r="C92" s="301" t="s">
        <v>160</v>
      </c>
      <c r="D92" s="316" t="s">
        <v>162</v>
      </c>
      <c r="E92" s="316"/>
      <c r="F92" s="303">
        <f t="shared" ref="F92:H95" si="18">F93</f>
        <v>4.3</v>
      </c>
      <c r="G92" s="303">
        <f t="shared" si="18"/>
        <v>0</v>
      </c>
      <c r="H92" s="303">
        <f t="shared" si="18"/>
        <v>0</v>
      </c>
    </row>
    <row r="93" spans="1:12">
      <c r="A93" s="343" t="s">
        <v>127</v>
      </c>
      <c r="B93" s="305" t="s">
        <v>89</v>
      </c>
      <c r="C93" s="305" t="s">
        <v>160</v>
      </c>
      <c r="D93" s="306" t="s">
        <v>163</v>
      </c>
      <c r="E93" s="306"/>
      <c r="F93" s="307">
        <f t="shared" si="18"/>
        <v>4.3</v>
      </c>
      <c r="G93" s="307">
        <f t="shared" si="18"/>
        <v>0</v>
      </c>
      <c r="H93" s="307">
        <f t="shared" si="18"/>
        <v>0</v>
      </c>
    </row>
    <row r="94" spans="1:12" ht="67.5" customHeight="1">
      <c r="A94" s="373" t="s">
        <v>164</v>
      </c>
      <c r="B94" s="305" t="s">
        <v>89</v>
      </c>
      <c r="C94" s="305" t="s">
        <v>160</v>
      </c>
      <c r="D94" s="306" t="s">
        <v>165</v>
      </c>
      <c r="E94" s="306"/>
      <c r="F94" s="307">
        <f t="shared" si="18"/>
        <v>4.3</v>
      </c>
      <c r="G94" s="307">
        <f t="shared" si="18"/>
        <v>0</v>
      </c>
      <c r="H94" s="307">
        <f t="shared" si="18"/>
        <v>0</v>
      </c>
    </row>
    <row r="95" spans="1:12" ht="39.75" customHeight="1">
      <c r="A95" s="374" t="s">
        <v>166</v>
      </c>
      <c r="B95" s="305" t="s">
        <v>89</v>
      </c>
      <c r="C95" s="305" t="s">
        <v>160</v>
      </c>
      <c r="D95" s="306" t="s">
        <v>167</v>
      </c>
      <c r="E95" s="306"/>
      <c r="F95" s="307">
        <f t="shared" si="18"/>
        <v>4.3</v>
      </c>
      <c r="G95" s="307">
        <f t="shared" si="18"/>
        <v>0</v>
      </c>
      <c r="H95" s="307">
        <f t="shared" si="18"/>
        <v>0</v>
      </c>
    </row>
    <row r="96" spans="1:12" ht="26.4">
      <c r="A96" s="311" t="s">
        <v>88</v>
      </c>
      <c r="B96" s="305" t="s">
        <v>89</v>
      </c>
      <c r="C96" s="305" t="s">
        <v>160</v>
      </c>
      <c r="D96" s="306" t="s">
        <v>167</v>
      </c>
      <c r="E96" s="367">
        <v>200</v>
      </c>
      <c r="F96" s="307">
        <v>4.3</v>
      </c>
      <c r="G96" s="307"/>
      <c r="H96" s="307"/>
    </row>
    <row r="97" spans="1:13" s="10" customFormat="1" ht="15.6">
      <c r="A97" s="375" t="s">
        <v>168</v>
      </c>
      <c r="B97" s="293" t="s">
        <v>169</v>
      </c>
      <c r="C97" s="293" t="s">
        <v>78</v>
      </c>
      <c r="D97" s="294"/>
      <c r="E97" s="294"/>
      <c r="F97" s="355">
        <f>F98+F119+F130</f>
        <v>2052.1</v>
      </c>
      <c r="G97" s="355">
        <f>G98+G113+G130</f>
        <v>1808.9</v>
      </c>
      <c r="H97" s="355">
        <f>H98+H113+H130</f>
        <v>1081.8</v>
      </c>
    </row>
    <row r="98" spans="1:13" s="7" customFormat="1">
      <c r="A98" s="376" t="s">
        <v>46</v>
      </c>
      <c r="B98" s="301" t="s">
        <v>169</v>
      </c>
      <c r="C98" s="301" t="s">
        <v>77</v>
      </c>
      <c r="D98" s="315"/>
      <c r="E98" s="315"/>
      <c r="F98" s="299">
        <f t="shared" ref="F98:H99" si="19">F99</f>
        <v>992.7</v>
      </c>
      <c r="G98" s="299">
        <f t="shared" si="19"/>
        <v>501.7</v>
      </c>
      <c r="H98" s="299">
        <f t="shared" si="19"/>
        <v>501.7</v>
      </c>
    </row>
    <row r="99" spans="1:13" s="8" customFormat="1" ht="26.4">
      <c r="A99" s="300" t="s">
        <v>170</v>
      </c>
      <c r="B99" s="301" t="s">
        <v>169</v>
      </c>
      <c r="C99" s="301" t="s">
        <v>77</v>
      </c>
      <c r="D99" s="316" t="s">
        <v>116</v>
      </c>
      <c r="E99" s="316"/>
      <c r="F99" s="303">
        <f t="shared" si="19"/>
        <v>992.7</v>
      </c>
      <c r="G99" s="303">
        <f t="shared" si="19"/>
        <v>501.7</v>
      </c>
      <c r="H99" s="303">
        <f t="shared" si="19"/>
        <v>501.7</v>
      </c>
    </row>
    <row r="100" spans="1:13" s="5" customFormat="1" ht="17.25" customHeight="1">
      <c r="A100" s="304" t="s">
        <v>84</v>
      </c>
      <c r="B100" s="305" t="s">
        <v>169</v>
      </c>
      <c r="C100" s="346" t="s">
        <v>77</v>
      </c>
      <c r="D100" s="321" t="s">
        <v>117</v>
      </c>
      <c r="E100" s="306"/>
      <c r="F100" s="307">
        <f>F101+F103+F111</f>
        <v>992.7</v>
      </c>
      <c r="G100" s="307">
        <f>G101+G103+G111</f>
        <v>501.7</v>
      </c>
      <c r="H100" s="307">
        <f>H101+H103+H111</f>
        <v>501.7</v>
      </c>
    </row>
    <row r="101" spans="1:13" s="5" customFormat="1" ht="25.5" customHeight="1">
      <c r="A101" s="304" t="s">
        <v>171</v>
      </c>
      <c r="B101" s="305" t="s">
        <v>169</v>
      </c>
      <c r="C101" s="346" t="s">
        <v>77</v>
      </c>
      <c r="D101" s="321">
        <v>6890100030</v>
      </c>
      <c r="E101" s="306"/>
      <c r="F101" s="307">
        <f>F102</f>
        <v>11.5</v>
      </c>
      <c r="G101" s="307">
        <f>G102</f>
        <v>11</v>
      </c>
      <c r="H101" s="307">
        <f>H102</f>
        <v>10.5</v>
      </c>
    </row>
    <row r="102" spans="1:13" s="5" customFormat="1" ht="17.25" customHeight="1">
      <c r="A102" s="311" t="s">
        <v>88</v>
      </c>
      <c r="B102" s="305" t="s">
        <v>169</v>
      </c>
      <c r="C102" s="346" t="s">
        <v>77</v>
      </c>
      <c r="D102" s="321">
        <v>6890100030</v>
      </c>
      <c r="E102" s="306" t="s">
        <v>172</v>
      </c>
      <c r="F102" s="307">
        <v>11.5</v>
      </c>
      <c r="G102" s="307">
        <v>11</v>
      </c>
      <c r="H102" s="307">
        <v>10.5</v>
      </c>
    </row>
    <row r="103" spans="1:13" ht="51" customHeight="1">
      <c r="A103" s="335" t="s">
        <v>173</v>
      </c>
      <c r="B103" s="370" t="s">
        <v>169</v>
      </c>
      <c r="C103" s="305" t="s">
        <v>77</v>
      </c>
      <c r="D103" s="306" t="s">
        <v>174</v>
      </c>
      <c r="E103" s="377"/>
      <c r="F103" s="378">
        <f>F104</f>
        <v>897.1</v>
      </c>
      <c r="G103" s="378">
        <f>G104</f>
        <v>462.7</v>
      </c>
      <c r="H103" s="378">
        <f>H104</f>
        <v>463.2</v>
      </c>
      <c r="M103" s="79"/>
    </row>
    <row r="104" spans="1:13" ht="25.5" customHeight="1">
      <c r="A104" s="311" t="s">
        <v>88</v>
      </c>
      <c r="B104" s="305" t="s">
        <v>169</v>
      </c>
      <c r="C104" s="305" t="s">
        <v>77</v>
      </c>
      <c r="D104" s="306" t="s">
        <v>174</v>
      </c>
      <c r="E104" s="367">
        <v>200</v>
      </c>
      <c r="F104" s="378">
        <v>897.1</v>
      </c>
      <c r="G104" s="378">
        <v>462.7</v>
      </c>
      <c r="H104" s="378">
        <v>463.2</v>
      </c>
      <c r="M104" s="79"/>
    </row>
    <row r="105" spans="1:13" ht="40.5" hidden="1" customHeight="1">
      <c r="A105" s="335" t="s">
        <v>175</v>
      </c>
      <c r="B105" s="370" t="s">
        <v>169</v>
      </c>
      <c r="C105" s="305" t="s">
        <v>77</v>
      </c>
      <c r="D105" s="306" t="s">
        <v>176</v>
      </c>
      <c r="E105" s="377"/>
      <c r="F105" s="379"/>
      <c r="G105" s="379"/>
      <c r="H105" s="380">
        <f>H106</f>
        <v>0</v>
      </c>
      <c r="M105" s="79"/>
    </row>
    <row r="106" spans="1:13" ht="25.5" hidden="1" customHeight="1">
      <c r="A106" s="311" t="s">
        <v>88</v>
      </c>
      <c r="B106" s="305" t="s">
        <v>169</v>
      </c>
      <c r="C106" s="305" t="s">
        <v>77</v>
      </c>
      <c r="D106" s="306" t="s">
        <v>176</v>
      </c>
      <c r="E106" s="367">
        <v>200</v>
      </c>
      <c r="F106" s="381"/>
      <c r="G106" s="381"/>
      <c r="H106" s="382">
        <v>0</v>
      </c>
      <c r="M106" s="79"/>
    </row>
    <row r="107" spans="1:13" ht="25.5" hidden="1" customHeight="1">
      <c r="A107" s="383"/>
      <c r="B107" s="305"/>
      <c r="C107" s="305"/>
      <c r="D107" s="306"/>
      <c r="E107" s="377"/>
      <c r="F107" s="379"/>
      <c r="G107" s="379"/>
      <c r="H107" s="380"/>
    </row>
    <row r="108" spans="1:13" ht="25.5" hidden="1" customHeight="1">
      <c r="A108" s="383"/>
      <c r="B108" s="305"/>
      <c r="C108" s="305"/>
      <c r="D108" s="306"/>
      <c r="E108" s="377"/>
      <c r="F108" s="379"/>
      <c r="G108" s="379"/>
      <c r="H108" s="380"/>
    </row>
    <row r="109" spans="1:13" ht="25.5" hidden="1" customHeight="1">
      <c r="A109" s="383"/>
      <c r="B109" s="305"/>
      <c r="C109" s="305"/>
      <c r="D109" s="306"/>
      <c r="E109" s="377"/>
      <c r="F109" s="379"/>
      <c r="G109" s="379"/>
      <c r="H109" s="380"/>
    </row>
    <row r="110" spans="1:13" ht="25.5" hidden="1" customHeight="1">
      <c r="A110" s="383"/>
      <c r="B110" s="305"/>
      <c r="C110" s="305"/>
      <c r="D110" s="306"/>
      <c r="E110" s="377"/>
      <c r="F110" s="379"/>
      <c r="G110" s="379"/>
      <c r="H110" s="380"/>
    </row>
    <row r="111" spans="1:13" ht="25.5" customHeight="1">
      <c r="A111" s="384" t="s">
        <v>177</v>
      </c>
      <c r="B111" s="305" t="s">
        <v>169</v>
      </c>
      <c r="C111" s="305" t="s">
        <v>77</v>
      </c>
      <c r="D111" s="306" t="s">
        <v>178</v>
      </c>
      <c r="E111" s="377"/>
      <c r="F111" s="385" t="str">
        <f>F112</f>
        <v>84,1</v>
      </c>
      <c r="G111" s="385" t="str">
        <f>G112</f>
        <v>28</v>
      </c>
      <c r="H111" s="385">
        <f>H112</f>
        <v>28</v>
      </c>
    </row>
    <row r="112" spans="1:13" ht="25.5" customHeight="1">
      <c r="A112" s="311" t="s">
        <v>88</v>
      </c>
      <c r="B112" s="305" t="s">
        <v>169</v>
      </c>
      <c r="C112" s="305" t="s">
        <v>77</v>
      </c>
      <c r="D112" s="306" t="s">
        <v>178</v>
      </c>
      <c r="E112" s="377" t="s">
        <v>172</v>
      </c>
      <c r="F112" s="379" t="s">
        <v>179</v>
      </c>
      <c r="G112" s="379" t="s">
        <v>138</v>
      </c>
      <c r="H112" s="378">
        <v>28</v>
      </c>
    </row>
    <row r="113" spans="1:12" s="7" customFormat="1" ht="21" customHeight="1">
      <c r="A113" s="376" t="s">
        <v>48</v>
      </c>
      <c r="B113" s="351" t="s">
        <v>169</v>
      </c>
      <c r="C113" s="351" t="s">
        <v>121</v>
      </c>
      <c r="D113" s="315"/>
      <c r="E113" s="315"/>
      <c r="F113" s="299">
        <f>F114+F119</f>
        <v>27.6</v>
      </c>
      <c r="G113" s="299">
        <f>G114+G119</f>
        <v>748.3</v>
      </c>
      <c r="H113" s="299">
        <f>H114+H119</f>
        <v>21.2</v>
      </c>
    </row>
    <row r="114" spans="1:12" s="3" customFormat="1" ht="27" customHeight="1">
      <c r="A114" s="372" t="s">
        <v>180</v>
      </c>
      <c r="B114" s="301" t="s">
        <v>169</v>
      </c>
      <c r="C114" s="301" t="s">
        <v>121</v>
      </c>
      <c r="D114" s="316" t="s">
        <v>181</v>
      </c>
      <c r="E114" s="316"/>
      <c r="F114" s="303">
        <f t="shared" ref="F114:G117" si="20">F115</f>
        <v>0</v>
      </c>
      <c r="G114" s="303">
        <f t="shared" si="20"/>
        <v>0</v>
      </c>
      <c r="H114" s="303">
        <f>H115</f>
        <v>0</v>
      </c>
      <c r="K114" s="3">
        <v>64</v>
      </c>
    </row>
    <row r="115" spans="1:12" s="11" customFormat="1" ht="26.25" customHeight="1">
      <c r="A115" s="343" t="s">
        <v>127</v>
      </c>
      <c r="B115" s="305" t="s">
        <v>169</v>
      </c>
      <c r="C115" s="305" t="s">
        <v>121</v>
      </c>
      <c r="D115" s="306" t="s">
        <v>182</v>
      </c>
      <c r="E115" s="306"/>
      <c r="F115" s="307">
        <f t="shared" si="20"/>
        <v>0</v>
      </c>
      <c r="G115" s="307">
        <f t="shared" si="20"/>
        <v>0</v>
      </c>
      <c r="H115" s="307">
        <f>H116</f>
        <v>0</v>
      </c>
    </row>
    <row r="116" spans="1:12" s="11" customFormat="1" ht="37.5" customHeight="1">
      <c r="A116" s="373" t="s">
        <v>183</v>
      </c>
      <c r="B116" s="305" t="s">
        <v>169</v>
      </c>
      <c r="C116" s="305" t="s">
        <v>121</v>
      </c>
      <c r="D116" s="306" t="s">
        <v>184</v>
      </c>
      <c r="E116" s="306"/>
      <c r="F116" s="307">
        <f t="shared" si="20"/>
        <v>0</v>
      </c>
      <c r="G116" s="307">
        <f t="shared" si="20"/>
        <v>0</v>
      </c>
      <c r="H116" s="307">
        <f>H117</f>
        <v>0</v>
      </c>
    </row>
    <row r="117" spans="1:12" ht="24.75" customHeight="1">
      <c r="A117" s="374" t="s">
        <v>185</v>
      </c>
      <c r="B117" s="305" t="s">
        <v>169</v>
      </c>
      <c r="C117" s="305" t="s">
        <v>121</v>
      </c>
      <c r="D117" s="306" t="s">
        <v>186</v>
      </c>
      <c r="E117" s="306"/>
      <c r="F117" s="307">
        <f t="shared" si="20"/>
        <v>0</v>
      </c>
      <c r="G117" s="307">
        <f t="shared" si="20"/>
        <v>0</v>
      </c>
      <c r="H117" s="307">
        <f>H118</f>
        <v>0</v>
      </c>
      <c r="K117" s="12">
        <v>48</v>
      </c>
    </row>
    <row r="118" spans="1:12" ht="26.25" customHeight="1">
      <c r="A118" s="311" t="s">
        <v>88</v>
      </c>
      <c r="B118" s="305" t="s">
        <v>169</v>
      </c>
      <c r="C118" s="305" t="s">
        <v>121</v>
      </c>
      <c r="D118" s="306" t="s">
        <v>186</v>
      </c>
      <c r="E118" s="367">
        <v>200</v>
      </c>
      <c r="F118" s="307"/>
      <c r="G118" s="307">
        <v>0</v>
      </c>
      <c r="H118" s="307">
        <v>0</v>
      </c>
    </row>
    <row r="119" spans="1:12" ht="54.75" customHeight="1">
      <c r="A119" s="372" t="s">
        <v>187</v>
      </c>
      <c r="B119" s="301" t="s">
        <v>169</v>
      </c>
      <c r="C119" s="301" t="s">
        <v>121</v>
      </c>
      <c r="D119" s="316" t="s">
        <v>188</v>
      </c>
      <c r="E119" s="316"/>
      <c r="F119" s="303">
        <f t="shared" ref="F119:H121" si="21">F120</f>
        <v>27.6</v>
      </c>
      <c r="G119" s="303">
        <f t="shared" si="21"/>
        <v>748.3</v>
      </c>
      <c r="H119" s="303">
        <f t="shared" si="21"/>
        <v>21.2</v>
      </c>
    </row>
    <row r="120" spans="1:12" s="6" customFormat="1" ht="14.4">
      <c r="A120" s="343" t="s">
        <v>127</v>
      </c>
      <c r="B120" s="305" t="s">
        <v>169</v>
      </c>
      <c r="C120" s="305" t="s">
        <v>121</v>
      </c>
      <c r="D120" s="306" t="s">
        <v>189</v>
      </c>
      <c r="E120" s="306"/>
      <c r="F120" s="307">
        <f t="shared" si="21"/>
        <v>27.6</v>
      </c>
      <c r="G120" s="307">
        <f t="shared" si="21"/>
        <v>748.3</v>
      </c>
      <c r="H120" s="307">
        <f t="shared" si="21"/>
        <v>21.2</v>
      </c>
    </row>
    <row r="121" spans="1:12" s="6" customFormat="1" ht="52.8">
      <c r="A121" s="309" t="s">
        <v>190</v>
      </c>
      <c r="B121" s="305" t="s">
        <v>169</v>
      </c>
      <c r="C121" s="305" t="s">
        <v>121</v>
      </c>
      <c r="D121" s="306" t="s">
        <v>191</v>
      </c>
      <c r="E121" s="306"/>
      <c r="F121" s="307">
        <f t="shared" si="21"/>
        <v>27.6</v>
      </c>
      <c r="G121" s="307">
        <f t="shared" si="21"/>
        <v>748.3</v>
      </c>
      <c r="H121" s="307">
        <f t="shared" si="21"/>
        <v>21.2</v>
      </c>
    </row>
    <row r="122" spans="1:12" s="11" customFormat="1" ht="51.75" customHeight="1">
      <c r="A122" s="386" t="s">
        <v>192</v>
      </c>
      <c r="B122" s="305" t="s">
        <v>169</v>
      </c>
      <c r="C122" s="305" t="s">
        <v>121</v>
      </c>
      <c r="D122" s="306" t="s">
        <v>193</v>
      </c>
      <c r="E122" s="306"/>
      <c r="F122" s="307">
        <f>F123</f>
        <v>27.6</v>
      </c>
      <c r="G122" s="307">
        <f t="shared" ref="G122:L122" si="22">G123</f>
        <v>748.3</v>
      </c>
      <c r="H122" s="307">
        <f t="shared" si="22"/>
        <v>21.2</v>
      </c>
      <c r="I122" s="227">
        <f t="shared" si="22"/>
        <v>0</v>
      </c>
      <c r="J122" s="227">
        <f t="shared" si="22"/>
        <v>0</v>
      </c>
      <c r="K122" s="227">
        <f t="shared" si="22"/>
        <v>0</v>
      </c>
      <c r="L122" s="227">
        <f t="shared" si="22"/>
        <v>0</v>
      </c>
    </row>
    <row r="123" spans="1:12" s="11" customFormat="1" ht="30.75" customHeight="1">
      <c r="A123" s="311" t="s">
        <v>88</v>
      </c>
      <c r="B123" s="305" t="s">
        <v>169</v>
      </c>
      <c r="C123" s="305" t="s">
        <v>121</v>
      </c>
      <c r="D123" s="306" t="s">
        <v>193</v>
      </c>
      <c r="E123" s="306" t="s">
        <v>172</v>
      </c>
      <c r="F123" s="307">
        <v>27.6</v>
      </c>
      <c r="G123" s="307">
        <v>748.3</v>
      </c>
      <c r="H123" s="307">
        <v>21.2</v>
      </c>
    </row>
    <row r="124" spans="1:12" s="11" customFormat="1" ht="39.6" hidden="1">
      <c r="A124" s="386" t="s">
        <v>194</v>
      </c>
      <c r="B124" s="305" t="s">
        <v>169</v>
      </c>
      <c r="C124" s="305" t="s">
        <v>121</v>
      </c>
      <c r="D124" s="306" t="s">
        <v>195</v>
      </c>
      <c r="E124" s="306"/>
      <c r="F124" s="307">
        <f>F125</f>
        <v>0</v>
      </c>
      <c r="G124" s="307">
        <f>G125</f>
        <v>0</v>
      </c>
      <c r="H124" s="307">
        <f>H125</f>
        <v>0</v>
      </c>
    </row>
    <row r="125" spans="1:12" s="11" customFormat="1" ht="26.4" hidden="1">
      <c r="A125" s="311" t="s">
        <v>88</v>
      </c>
      <c r="B125" s="305" t="s">
        <v>169</v>
      </c>
      <c r="C125" s="305" t="s">
        <v>121</v>
      </c>
      <c r="D125" s="306" t="s">
        <v>195</v>
      </c>
      <c r="E125" s="367">
        <v>200</v>
      </c>
      <c r="F125" s="387">
        <v>0</v>
      </c>
      <c r="G125" s="387">
        <v>0</v>
      </c>
      <c r="H125" s="387">
        <v>0</v>
      </c>
    </row>
    <row r="126" spans="1:12" s="11" customFormat="1" ht="42.6" hidden="1" customHeight="1">
      <c r="A126" s="388" t="s">
        <v>196</v>
      </c>
      <c r="B126" s="305" t="s">
        <v>169</v>
      </c>
      <c r="C126" s="305" t="s">
        <v>121</v>
      </c>
      <c r="D126" s="306" t="s">
        <v>197</v>
      </c>
      <c r="E126" s="306"/>
      <c r="F126" s="307">
        <f>F127</f>
        <v>0</v>
      </c>
      <c r="G126" s="307">
        <f>G127</f>
        <v>0</v>
      </c>
      <c r="H126" s="307">
        <f>H127</f>
        <v>0</v>
      </c>
    </row>
    <row r="127" spans="1:12" s="11" customFormat="1" ht="28.5" hidden="1" customHeight="1">
      <c r="A127" s="311" t="s">
        <v>198</v>
      </c>
      <c r="B127" s="305" t="s">
        <v>169</v>
      </c>
      <c r="C127" s="305" t="s">
        <v>121</v>
      </c>
      <c r="D127" s="306" t="s">
        <v>197</v>
      </c>
      <c r="E127" s="306" t="s">
        <v>199</v>
      </c>
      <c r="F127" s="307"/>
      <c r="G127" s="307"/>
      <c r="H127" s="307"/>
    </row>
    <row r="128" spans="1:12" s="11" customFormat="1" ht="37.5" hidden="1" customHeight="1">
      <c r="A128" s="386" t="s">
        <v>194</v>
      </c>
      <c r="B128" s="305" t="s">
        <v>169</v>
      </c>
      <c r="C128" s="305" t="s">
        <v>121</v>
      </c>
      <c r="D128" s="306" t="s">
        <v>200</v>
      </c>
      <c r="E128" s="306"/>
      <c r="F128" s="307">
        <f>F129</f>
        <v>0</v>
      </c>
      <c r="G128" s="307">
        <f>G129</f>
        <v>0</v>
      </c>
      <c r="H128" s="307">
        <f>H129</f>
        <v>0</v>
      </c>
    </row>
    <row r="129" spans="1:8" s="11" customFormat="1" ht="28.5" hidden="1" customHeight="1">
      <c r="A129" s="311" t="s">
        <v>88</v>
      </c>
      <c r="B129" s="305" t="s">
        <v>169</v>
      </c>
      <c r="C129" s="305" t="s">
        <v>121</v>
      </c>
      <c r="D129" s="306" t="s">
        <v>200</v>
      </c>
      <c r="E129" s="367">
        <v>200</v>
      </c>
      <c r="F129" s="389"/>
      <c r="G129" s="389"/>
      <c r="H129" s="387"/>
    </row>
    <row r="130" spans="1:8" ht="15.6">
      <c r="A130" s="390" t="s">
        <v>50</v>
      </c>
      <c r="B130" s="301" t="s">
        <v>169</v>
      </c>
      <c r="C130" s="301" t="s">
        <v>79</v>
      </c>
      <c r="D130" s="315"/>
      <c r="E130" s="315"/>
      <c r="F130" s="299">
        <f>F143+F148+F153</f>
        <v>1031.8</v>
      </c>
      <c r="G130" s="299">
        <f>G143+G148+G153</f>
        <v>558.9</v>
      </c>
      <c r="H130" s="299">
        <f>H143+H148+H153</f>
        <v>558.9</v>
      </c>
    </row>
    <row r="131" spans="1:8" ht="39" hidden="1" customHeight="1">
      <c r="A131" s="372" t="s">
        <v>201</v>
      </c>
      <c r="B131" s="351" t="s">
        <v>169</v>
      </c>
      <c r="C131" s="351" t="s">
        <v>79</v>
      </c>
      <c r="D131" s="360" t="s">
        <v>202</v>
      </c>
      <c r="E131" s="361"/>
      <c r="F131" s="303">
        <f t="shared" ref="F131:H134" si="23">F132</f>
        <v>0</v>
      </c>
      <c r="G131" s="303">
        <f t="shared" si="23"/>
        <v>0</v>
      </c>
      <c r="H131" s="303">
        <f t="shared" si="23"/>
        <v>0</v>
      </c>
    </row>
    <row r="132" spans="1:8" ht="34.5" hidden="1" customHeight="1">
      <c r="A132" s="374" t="s">
        <v>203</v>
      </c>
      <c r="B132" s="347" t="s">
        <v>169</v>
      </c>
      <c r="C132" s="347" t="s">
        <v>79</v>
      </c>
      <c r="D132" s="363" t="s">
        <v>204</v>
      </c>
      <c r="E132" s="364"/>
      <c r="F132" s="303">
        <f t="shared" si="23"/>
        <v>0</v>
      </c>
      <c r="G132" s="303">
        <f t="shared" si="23"/>
        <v>0</v>
      </c>
      <c r="H132" s="303">
        <f t="shared" si="23"/>
        <v>0</v>
      </c>
    </row>
    <row r="133" spans="1:8" ht="54" hidden="1" customHeight="1">
      <c r="A133" s="309" t="s">
        <v>205</v>
      </c>
      <c r="B133" s="347" t="s">
        <v>169</v>
      </c>
      <c r="C133" s="347" t="s">
        <v>79</v>
      </c>
      <c r="D133" s="363" t="s">
        <v>206</v>
      </c>
      <c r="E133" s="364"/>
      <c r="F133" s="303">
        <f t="shared" si="23"/>
        <v>0</v>
      </c>
      <c r="G133" s="303">
        <f t="shared" si="23"/>
        <v>0</v>
      </c>
      <c r="H133" s="303">
        <f t="shared" si="23"/>
        <v>0</v>
      </c>
    </row>
    <row r="134" spans="1:8" ht="66.75" hidden="1" customHeight="1">
      <c r="A134" s="311" t="s">
        <v>207</v>
      </c>
      <c r="B134" s="347" t="s">
        <v>169</v>
      </c>
      <c r="C134" s="347" t="s">
        <v>79</v>
      </c>
      <c r="D134" s="363" t="s">
        <v>208</v>
      </c>
      <c r="E134" s="364"/>
      <c r="F134" s="303">
        <f t="shared" si="23"/>
        <v>0</v>
      </c>
      <c r="G134" s="303">
        <f t="shared" si="23"/>
        <v>0</v>
      </c>
      <c r="H134" s="303">
        <f t="shared" si="23"/>
        <v>0</v>
      </c>
    </row>
    <row r="135" spans="1:8" ht="31.5" hidden="1" customHeight="1">
      <c r="A135" s="311" t="s">
        <v>88</v>
      </c>
      <c r="B135" s="347" t="s">
        <v>169</v>
      </c>
      <c r="C135" s="347" t="s">
        <v>79</v>
      </c>
      <c r="D135" s="363" t="s">
        <v>208</v>
      </c>
      <c r="E135" s="306" t="s">
        <v>172</v>
      </c>
      <c r="F135" s="387">
        <v>0</v>
      </c>
      <c r="G135" s="387">
        <v>0</v>
      </c>
      <c r="H135" s="387">
        <v>0</v>
      </c>
    </row>
    <row r="136" spans="1:8" ht="92.4" hidden="1">
      <c r="A136" s="391" t="s">
        <v>209</v>
      </c>
      <c r="B136" s="301" t="s">
        <v>169</v>
      </c>
      <c r="C136" s="301" t="s">
        <v>79</v>
      </c>
      <c r="D136" s="360" t="s">
        <v>154</v>
      </c>
      <c r="E136" s="315"/>
      <c r="F136" s="362">
        <f>F137</f>
        <v>0</v>
      </c>
      <c r="G136" s="362">
        <f>G137</f>
        <v>0</v>
      </c>
      <c r="H136" s="362">
        <f>H137</f>
        <v>0</v>
      </c>
    </row>
    <row r="137" spans="1:8" ht="79.2" hidden="1">
      <c r="A137" s="311" t="s">
        <v>210</v>
      </c>
      <c r="B137" s="305" t="s">
        <v>169</v>
      </c>
      <c r="C137" s="305" t="s">
        <v>79</v>
      </c>
      <c r="D137" s="363" t="s">
        <v>211</v>
      </c>
      <c r="E137" s="315"/>
      <c r="F137" s="362">
        <f t="shared" ref="F137:H139" si="24">F138</f>
        <v>0</v>
      </c>
      <c r="G137" s="362">
        <f t="shared" si="24"/>
        <v>0</v>
      </c>
      <c r="H137" s="362">
        <f t="shared" si="24"/>
        <v>0</v>
      </c>
    </row>
    <row r="138" spans="1:8" ht="141" hidden="1" customHeight="1">
      <c r="A138" s="311" t="s">
        <v>212</v>
      </c>
      <c r="B138" s="305" t="s">
        <v>169</v>
      </c>
      <c r="C138" s="305" t="s">
        <v>79</v>
      </c>
      <c r="D138" s="363" t="s">
        <v>213</v>
      </c>
      <c r="E138" s="315"/>
      <c r="F138" s="362">
        <f t="shared" si="24"/>
        <v>0</v>
      </c>
      <c r="G138" s="362">
        <f t="shared" si="24"/>
        <v>0</v>
      </c>
      <c r="H138" s="362">
        <f t="shared" si="24"/>
        <v>0</v>
      </c>
    </row>
    <row r="139" spans="1:8" ht="76.5" hidden="1" customHeight="1">
      <c r="A139" s="311" t="s">
        <v>214</v>
      </c>
      <c r="B139" s="305" t="s">
        <v>169</v>
      </c>
      <c r="C139" s="305" t="s">
        <v>79</v>
      </c>
      <c r="D139" s="363" t="s">
        <v>215</v>
      </c>
      <c r="E139" s="315"/>
      <c r="F139" s="362">
        <f t="shared" si="24"/>
        <v>0</v>
      </c>
      <c r="G139" s="362">
        <f t="shared" si="24"/>
        <v>0</v>
      </c>
      <c r="H139" s="362">
        <f t="shared" si="24"/>
        <v>0</v>
      </c>
    </row>
    <row r="140" spans="1:8" ht="25.5" hidden="1" customHeight="1">
      <c r="A140" s="311" t="s">
        <v>88</v>
      </c>
      <c r="B140" s="305" t="s">
        <v>169</v>
      </c>
      <c r="C140" s="305" t="s">
        <v>79</v>
      </c>
      <c r="D140" s="363" t="s">
        <v>215</v>
      </c>
      <c r="E140" s="367">
        <v>200</v>
      </c>
      <c r="F140" s="389"/>
      <c r="G140" s="389"/>
      <c r="H140" s="392"/>
    </row>
    <row r="141" spans="1:8" ht="92.4" hidden="1">
      <c r="A141" s="311" t="s">
        <v>216</v>
      </c>
      <c r="B141" s="305" t="s">
        <v>169</v>
      </c>
      <c r="C141" s="305" t="s">
        <v>79</v>
      </c>
      <c r="D141" s="363" t="s">
        <v>217</v>
      </c>
      <c r="E141" s="315"/>
      <c r="F141" s="365">
        <f>F142</f>
        <v>0</v>
      </c>
      <c r="G141" s="365">
        <f>G142</f>
        <v>0</v>
      </c>
      <c r="H141" s="365">
        <f>H142</f>
        <v>0</v>
      </c>
    </row>
    <row r="142" spans="1:8" ht="26.4" hidden="1">
      <c r="A142" s="311" t="s">
        <v>88</v>
      </c>
      <c r="B142" s="305" t="s">
        <v>169</v>
      </c>
      <c r="C142" s="305" t="s">
        <v>79</v>
      </c>
      <c r="D142" s="363" t="s">
        <v>217</v>
      </c>
      <c r="E142" s="367">
        <v>200</v>
      </c>
      <c r="F142" s="392"/>
      <c r="G142" s="392"/>
      <c r="H142" s="392"/>
    </row>
    <row r="143" spans="1:8" ht="39.6">
      <c r="A143" s="393" t="s">
        <v>218</v>
      </c>
      <c r="B143" s="305" t="s">
        <v>169</v>
      </c>
      <c r="C143" s="305" t="s">
        <v>79</v>
      </c>
      <c r="D143" s="363" t="s">
        <v>219</v>
      </c>
      <c r="E143" s="367"/>
      <c r="F143" s="362">
        <f t="shared" ref="F143:H146" si="25">F144</f>
        <v>0</v>
      </c>
      <c r="G143" s="362">
        <f t="shared" si="25"/>
        <v>0</v>
      </c>
      <c r="H143" s="362">
        <f t="shared" si="25"/>
        <v>0</v>
      </c>
    </row>
    <row r="144" spans="1:8">
      <c r="A144" s="343" t="s">
        <v>127</v>
      </c>
      <c r="B144" s="305" t="s">
        <v>169</v>
      </c>
      <c r="C144" s="305" t="s">
        <v>79</v>
      </c>
      <c r="D144" s="363" t="s">
        <v>220</v>
      </c>
      <c r="E144" s="367"/>
      <c r="F144" s="365">
        <f t="shared" si="25"/>
        <v>0</v>
      </c>
      <c r="G144" s="365">
        <f t="shared" si="25"/>
        <v>0</v>
      </c>
      <c r="H144" s="365">
        <f t="shared" si="25"/>
        <v>0</v>
      </c>
    </row>
    <row r="145" spans="1:12" ht="132.6">
      <c r="A145" s="309" t="s">
        <v>221</v>
      </c>
      <c r="B145" s="305" t="s">
        <v>169</v>
      </c>
      <c r="C145" s="305" t="s">
        <v>79</v>
      </c>
      <c r="D145" s="363" t="s">
        <v>222</v>
      </c>
      <c r="E145" s="367"/>
      <c r="F145" s="365">
        <f t="shared" si="25"/>
        <v>0</v>
      </c>
      <c r="G145" s="365">
        <f t="shared" si="25"/>
        <v>0</v>
      </c>
      <c r="H145" s="365">
        <f t="shared" si="25"/>
        <v>0</v>
      </c>
    </row>
    <row r="146" spans="1:12" ht="118.8">
      <c r="A146" s="311" t="s">
        <v>223</v>
      </c>
      <c r="B146" s="305" t="s">
        <v>169</v>
      </c>
      <c r="C146" s="305" t="s">
        <v>79</v>
      </c>
      <c r="D146" s="363" t="s">
        <v>224</v>
      </c>
      <c r="E146" s="367"/>
      <c r="F146" s="365">
        <f t="shared" si="25"/>
        <v>0</v>
      </c>
      <c r="G146" s="365">
        <f t="shared" si="25"/>
        <v>0</v>
      </c>
      <c r="H146" s="365">
        <f t="shared" si="25"/>
        <v>0</v>
      </c>
    </row>
    <row r="147" spans="1:12" ht="26.4">
      <c r="A147" s="311" t="s">
        <v>88</v>
      </c>
      <c r="B147" s="305" t="s">
        <v>169</v>
      </c>
      <c r="C147" s="305" t="s">
        <v>79</v>
      </c>
      <c r="D147" s="363" t="s">
        <v>224</v>
      </c>
      <c r="E147" s="367">
        <v>200</v>
      </c>
      <c r="F147" s="365"/>
      <c r="G147" s="365">
        <v>0</v>
      </c>
      <c r="H147" s="365">
        <v>0</v>
      </c>
    </row>
    <row r="148" spans="1:12" ht="52.5" customHeight="1">
      <c r="A148" s="394" t="s">
        <v>225</v>
      </c>
      <c r="B148" s="305"/>
      <c r="C148" s="305"/>
      <c r="D148" s="360" t="s">
        <v>226</v>
      </c>
      <c r="E148" s="367"/>
      <c r="F148" s="362">
        <f t="shared" ref="F148:H151" si="26">F149</f>
        <v>0</v>
      </c>
      <c r="G148" s="362">
        <f t="shared" si="26"/>
        <v>0</v>
      </c>
      <c r="H148" s="362">
        <f t="shared" si="26"/>
        <v>0</v>
      </c>
    </row>
    <row r="149" spans="1:12">
      <c r="A149" s="343" t="s">
        <v>127</v>
      </c>
      <c r="B149" s="305"/>
      <c r="C149" s="305"/>
      <c r="D149" s="363" t="s">
        <v>227</v>
      </c>
      <c r="E149" s="367"/>
      <c r="F149" s="365">
        <f t="shared" si="26"/>
        <v>0</v>
      </c>
      <c r="G149" s="365">
        <f t="shared" si="26"/>
        <v>0</v>
      </c>
      <c r="H149" s="365">
        <f t="shared" si="26"/>
        <v>0</v>
      </c>
    </row>
    <row r="150" spans="1:12" ht="66.599999999999994">
      <c r="A150" s="395" t="s">
        <v>228</v>
      </c>
      <c r="B150" s="305" t="s">
        <v>169</v>
      </c>
      <c r="C150" s="305" t="s">
        <v>79</v>
      </c>
      <c r="D150" s="396" t="s">
        <v>229</v>
      </c>
      <c r="E150" s="367"/>
      <c r="F150" s="365">
        <f t="shared" si="26"/>
        <v>0</v>
      </c>
      <c r="G150" s="365">
        <f t="shared" si="26"/>
        <v>0</v>
      </c>
      <c r="H150" s="365">
        <f t="shared" si="26"/>
        <v>0</v>
      </c>
    </row>
    <row r="151" spans="1:12" ht="27">
      <c r="A151" s="395" t="s">
        <v>230</v>
      </c>
      <c r="B151" s="305" t="s">
        <v>169</v>
      </c>
      <c r="C151" s="305" t="s">
        <v>79</v>
      </c>
      <c r="D151" s="396" t="s">
        <v>231</v>
      </c>
      <c r="E151" s="367"/>
      <c r="F151" s="365">
        <f t="shared" si="26"/>
        <v>0</v>
      </c>
      <c r="G151" s="365">
        <f t="shared" si="26"/>
        <v>0</v>
      </c>
      <c r="H151" s="365">
        <f t="shared" si="26"/>
        <v>0</v>
      </c>
    </row>
    <row r="152" spans="1:12" ht="26.4">
      <c r="A152" s="311" t="s">
        <v>88</v>
      </c>
      <c r="B152" s="305" t="s">
        <v>169</v>
      </c>
      <c r="C152" s="305" t="s">
        <v>79</v>
      </c>
      <c r="D152" s="396" t="s">
        <v>231</v>
      </c>
      <c r="E152" s="367">
        <v>200</v>
      </c>
      <c r="F152" s="365"/>
      <c r="G152" s="365">
        <v>0</v>
      </c>
      <c r="H152" s="365">
        <v>0</v>
      </c>
    </row>
    <row r="153" spans="1:12" ht="54" customHeight="1">
      <c r="A153" s="372" t="s">
        <v>232</v>
      </c>
      <c r="B153" s="301" t="s">
        <v>169</v>
      </c>
      <c r="C153" s="301" t="s">
        <v>79</v>
      </c>
      <c r="D153" s="360" t="s">
        <v>233</v>
      </c>
      <c r="E153" s="364"/>
      <c r="F153" s="362">
        <f>F154+F160</f>
        <v>1031.8</v>
      </c>
      <c r="G153" s="362">
        <f>G154+G160</f>
        <v>558.9</v>
      </c>
      <c r="H153" s="362">
        <f>H154+H160</f>
        <v>558.9</v>
      </c>
    </row>
    <row r="154" spans="1:12" ht="31.5" customHeight="1">
      <c r="A154" s="343" t="s">
        <v>127</v>
      </c>
      <c r="B154" s="305" t="s">
        <v>169</v>
      </c>
      <c r="C154" s="305" t="s">
        <v>79</v>
      </c>
      <c r="D154" s="363" t="s">
        <v>234</v>
      </c>
      <c r="E154" s="364"/>
      <c r="F154" s="365">
        <f>F155</f>
        <v>1031.8</v>
      </c>
      <c r="G154" s="365">
        <f>G155</f>
        <v>558.9</v>
      </c>
      <c r="H154" s="365">
        <f>H155</f>
        <v>558.9</v>
      </c>
    </row>
    <row r="155" spans="1:12" ht="106.2">
      <c r="A155" s="309" t="s">
        <v>235</v>
      </c>
      <c r="B155" s="305" t="s">
        <v>169</v>
      </c>
      <c r="C155" s="305" t="s">
        <v>79</v>
      </c>
      <c r="D155" s="363" t="s">
        <v>236</v>
      </c>
      <c r="E155" s="364"/>
      <c r="F155" s="365">
        <f>F156</f>
        <v>1031.8</v>
      </c>
      <c r="G155" s="365">
        <f t="shared" ref="F155:H156" si="27">G156</f>
        <v>558.9</v>
      </c>
      <c r="H155" s="365">
        <f t="shared" si="27"/>
        <v>558.9</v>
      </c>
    </row>
    <row r="156" spans="1:12" ht="54.75" customHeight="1">
      <c r="A156" s="397" t="s">
        <v>237</v>
      </c>
      <c r="B156" s="305" t="s">
        <v>169</v>
      </c>
      <c r="C156" s="305" t="s">
        <v>79</v>
      </c>
      <c r="D156" s="363" t="s">
        <v>238</v>
      </c>
      <c r="E156" s="364"/>
      <c r="F156" s="365">
        <f t="shared" si="27"/>
        <v>1031.8</v>
      </c>
      <c r="G156" s="365">
        <f>G157</f>
        <v>558.9</v>
      </c>
      <c r="H156" s="365">
        <f>H157</f>
        <v>558.9</v>
      </c>
    </row>
    <row r="157" spans="1:12" ht="26.4">
      <c r="A157" s="311" t="s">
        <v>88</v>
      </c>
      <c r="B157" s="305" t="s">
        <v>169</v>
      </c>
      <c r="C157" s="305" t="s">
        <v>79</v>
      </c>
      <c r="D157" s="363" t="s">
        <v>238</v>
      </c>
      <c r="E157" s="367">
        <v>200</v>
      </c>
      <c r="F157" s="365">
        <f>F158</f>
        <v>1031.8</v>
      </c>
      <c r="G157" s="365">
        <f t="shared" ref="G157:L157" si="28">G158</f>
        <v>558.9</v>
      </c>
      <c r="H157" s="365">
        <f t="shared" si="28"/>
        <v>558.9</v>
      </c>
      <c r="I157" s="229">
        <f t="shared" si="28"/>
        <v>0</v>
      </c>
      <c r="J157" s="229">
        <f t="shared" si="28"/>
        <v>0</v>
      </c>
      <c r="K157" s="229">
        <f t="shared" si="28"/>
        <v>0</v>
      </c>
      <c r="L157" s="229">
        <f t="shared" si="28"/>
        <v>0</v>
      </c>
    </row>
    <row r="158" spans="1:12" ht="62.25" customHeight="1">
      <c r="A158" s="398" t="s">
        <v>239</v>
      </c>
      <c r="B158" s="305" t="s">
        <v>169</v>
      </c>
      <c r="C158" s="305" t="s">
        <v>79</v>
      </c>
      <c r="D158" s="363" t="s">
        <v>240</v>
      </c>
      <c r="E158" s="367"/>
      <c r="F158" s="365">
        <f>F159</f>
        <v>1031.8</v>
      </c>
      <c r="G158" s="365">
        <f t="shared" ref="G158:L158" si="29">G159</f>
        <v>558.9</v>
      </c>
      <c r="H158" s="365">
        <f t="shared" si="29"/>
        <v>558.9</v>
      </c>
      <c r="I158" s="229">
        <f t="shared" si="29"/>
        <v>0</v>
      </c>
      <c r="J158" s="229">
        <f t="shared" si="29"/>
        <v>0</v>
      </c>
      <c r="K158" s="229">
        <f t="shared" si="29"/>
        <v>0</v>
      </c>
      <c r="L158" s="229">
        <f t="shared" si="29"/>
        <v>0</v>
      </c>
    </row>
    <row r="159" spans="1:12" ht="26.4">
      <c r="A159" s="311" t="s">
        <v>88</v>
      </c>
      <c r="B159" s="305" t="s">
        <v>169</v>
      </c>
      <c r="C159" s="305" t="s">
        <v>79</v>
      </c>
      <c r="D159" s="363" t="s">
        <v>240</v>
      </c>
      <c r="E159" s="367">
        <v>200</v>
      </c>
      <c r="F159" s="365">
        <v>1031.8</v>
      </c>
      <c r="G159" s="365">
        <v>558.9</v>
      </c>
      <c r="H159" s="365">
        <v>558.9</v>
      </c>
    </row>
    <row r="160" spans="1:12" ht="35.25" customHeight="1">
      <c r="A160" s="332" t="s">
        <v>241</v>
      </c>
      <c r="B160" s="305" t="s">
        <v>169</v>
      </c>
      <c r="C160" s="305" t="s">
        <v>79</v>
      </c>
      <c r="D160" s="347" t="s">
        <v>242</v>
      </c>
      <c r="E160" s="367"/>
      <c r="F160" s="365">
        <f>F161</f>
        <v>0</v>
      </c>
      <c r="G160" s="365">
        <f>G161</f>
        <v>0</v>
      </c>
      <c r="H160" s="365">
        <f>H161</f>
        <v>0</v>
      </c>
    </row>
    <row r="161" spans="1:8" ht="26.4">
      <c r="A161" s="311" t="s">
        <v>88</v>
      </c>
      <c r="B161" s="305" t="s">
        <v>169</v>
      </c>
      <c r="C161" s="305" t="s">
        <v>79</v>
      </c>
      <c r="D161" s="347" t="s">
        <v>242</v>
      </c>
      <c r="E161" s="367">
        <v>200</v>
      </c>
      <c r="F161" s="365"/>
      <c r="G161" s="365">
        <v>0</v>
      </c>
      <c r="H161" s="365">
        <v>0</v>
      </c>
    </row>
    <row r="162" spans="1:8" ht="17.25" hidden="1" customHeight="1">
      <c r="A162" s="300" t="s">
        <v>170</v>
      </c>
      <c r="B162" s="301" t="s">
        <v>169</v>
      </c>
      <c r="C162" s="301" t="s">
        <v>79</v>
      </c>
      <c r="D162" s="316" t="s">
        <v>116</v>
      </c>
      <c r="E162" s="302"/>
      <c r="F162" s="303">
        <f t="shared" ref="F162:G165" si="30">F163</f>
        <v>0</v>
      </c>
      <c r="G162" s="303">
        <f t="shared" si="30"/>
        <v>0</v>
      </c>
      <c r="H162" s="303">
        <f>H163</f>
        <v>0</v>
      </c>
    </row>
    <row r="163" spans="1:8" hidden="1">
      <c r="A163" s="304" t="s">
        <v>84</v>
      </c>
      <c r="B163" s="305" t="s">
        <v>169</v>
      </c>
      <c r="C163" s="305" t="s">
        <v>79</v>
      </c>
      <c r="D163" s="310" t="s">
        <v>104</v>
      </c>
      <c r="E163" s="316"/>
      <c r="F163" s="303">
        <f t="shared" si="30"/>
        <v>0</v>
      </c>
      <c r="G163" s="303">
        <f t="shared" si="30"/>
        <v>0</v>
      </c>
      <c r="H163" s="303">
        <f>H164</f>
        <v>0</v>
      </c>
    </row>
    <row r="164" spans="1:8" hidden="1">
      <c r="A164" s="304" t="s">
        <v>84</v>
      </c>
      <c r="B164" s="305" t="s">
        <v>169</v>
      </c>
      <c r="C164" s="305" t="s">
        <v>79</v>
      </c>
      <c r="D164" s="321" t="s">
        <v>117</v>
      </c>
      <c r="E164" s="306"/>
      <c r="F164" s="303">
        <f t="shared" si="30"/>
        <v>0</v>
      </c>
      <c r="G164" s="303">
        <f t="shared" si="30"/>
        <v>0</v>
      </c>
      <c r="H164" s="303">
        <f>H165</f>
        <v>0</v>
      </c>
    </row>
    <row r="165" spans="1:8" ht="53.4" hidden="1">
      <c r="A165" s="397" t="s">
        <v>243</v>
      </c>
      <c r="B165" s="305" t="s">
        <v>169</v>
      </c>
      <c r="C165" s="305" t="s">
        <v>79</v>
      </c>
      <c r="D165" s="363" t="s">
        <v>244</v>
      </c>
      <c r="E165" s="367"/>
      <c r="F165" s="365">
        <f t="shared" si="30"/>
        <v>0</v>
      </c>
      <c r="G165" s="365">
        <f t="shared" si="30"/>
        <v>0</v>
      </c>
      <c r="H165" s="365">
        <f>H166</f>
        <v>0</v>
      </c>
    </row>
    <row r="166" spans="1:8" ht="26.4" hidden="1">
      <c r="A166" s="311" t="s">
        <v>88</v>
      </c>
      <c r="B166" s="305" t="s">
        <v>169</v>
      </c>
      <c r="C166" s="305" t="s">
        <v>79</v>
      </c>
      <c r="D166" s="363" t="s">
        <v>244</v>
      </c>
      <c r="E166" s="367">
        <v>200</v>
      </c>
      <c r="F166" s="392">
        <v>0</v>
      </c>
      <c r="G166" s="392">
        <v>0</v>
      </c>
      <c r="H166" s="392">
        <v>0</v>
      </c>
    </row>
    <row r="167" spans="1:8">
      <c r="A167" s="399" t="s">
        <v>52</v>
      </c>
      <c r="B167" s="338" t="s">
        <v>245</v>
      </c>
      <c r="C167" s="338" t="s">
        <v>78</v>
      </c>
      <c r="D167" s="294"/>
      <c r="E167" s="294"/>
      <c r="F167" s="355">
        <f t="shared" ref="F167:H168" si="31">F168</f>
        <v>3030.5</v>
      </c>
      <c r="G167" s="355">
        <f t="shared" si="31"/>
        <v>3212.3</v>
      </c>
      <c r="H167" s="355">
        <f t="shared" si="31"/>
        <v>3212.3</v>
      </c>
    </row>
    <row r="168" spans="1:8">
      <c r="A168" s="400" t="s">
        <v>54</v>
      </c>
      <c r="B168" s="301" t="s">
        <v>245</v>
      </c>
      <c r="C168" s="301" t="s">
        <v>77</v>
      </c>
      <c r="D168" s="315"/>
      <c r="E168" s="315"/>
      <c r="F168" s="299">
        <f t="shared" si="31"/>
        <v>3030.5</v>
      </c>
      <c r="G168" s="299">
        <f t="shared" si="31"/>
        <v>3212.3</v>
      </c>
      <c r="H168" s="299">
        <f t="shared" si="31"/>
        <v>3212.3</v>
      </c>
    </row>
    <row r="169" spans="1:8" ht="40.200000000000003">
      <c r="A169" s="372" t="s">
        <v>246</v>
      </c>
      <c r="B169" s="301" t="s">
        <v>245</v>
      </c>
      <c r="C169" s="301" t="s">
        <v>77</v>
      </c>
      <c r="D169" s="316" t="s">
        <v>247</v>
      </c>
      <c r="E169" s="316"/>
      <c r="F169" s="303">
        <f>F170+F174</f>
        <v>3030.5</v>
      </c>
      <c r="G169" s="303">
        <f>G170+G174</f>
        <v>3212.3</v>
      </c>
      <c r="H169" s="303">
        <f>H170+H174</f>
        <v>3212.3</v>
      </c>
    </row>
    <row r="170" spans="1:8">
      <c r="A170" s="343" t="s">
        <v>127</v>
      </c>
      <c r="B170" s="305" t="s">
        <v>245</v>
      </c>
      <c r="C170" s="305" t="s">
        <v>77</v>
      </c>
      <c r="D170" s="306" t="s">
        <v>248</v>
      </c>
      <c r="E170" s="306"/>
      <c r="F170" s="307">
        <f t="shared" ref="F170:H172" si="32">F171</f>
        <v>3030.5</v>
      </c>
      <c r="G170" s="307">
        <f t="shared" si="32"/>
        <v>3212.3</v>
      </c>
      <c r="H170" s="307">
        <f t="shared" si="32"/>
        <v>3212.3</v>
      </c>
    </row>
    <row r="171" spans="1:8" ht="50.25" customHeight="1">
      <c r="A171" s="309" t="s">
        <v>249</v>
      </c>
      <c r="B171" s="305" t="s">
        <v>245</v>
      </c>
      <c r="C171" s="305" t="s">
        <v>77</v>
      </c>
      <c r="D171" s="306" t="s">
        <v>250</v>
      </c>
      <c r="E171" s="306"/>
      <c r="F171" s="307">
        <f t="shared" si="32"/>
        <v>3030.5</v>
      </c>
      <c r="G171" s="307">
        <f t="shared" si="32"/>
        <v>3212.3</v>
      </c>
      <c r="H171" s="307">
        <f t="shared" si="32"/>
        <v>3212.3</v>
      </c>
    </row>
    <row r="172" spans="1:8" ht="24.75" customHeight="1">
      <c r="A172" s="374" t="s">
        <v>251</v>
      </c>
      <c r="B172" s="305" t="s">
        <v>245</v>
      </c>
      <c r="C172" s="305" t="s">
        <v>77</v>
      </c>
      <c r="D172" s="306" t="s">
        <v>358</v>
      </c>
      <c r="E172" s="306"/>
      <c r="F172" s="307">
        <f t="shared" si="32"/>
        <v>3030.5</v>
      </c>
      <c r="G172" s="307">
        <f t="shared" si="32"/>
        <v>3212.3</v>
      </c>
      <c r="H172" s="307">
        <f t="shared" si="32"/>
        <v>3212.3</v>
      </c>
    </row>
    <row r="173" spans="1:8" ht="27">
      <c r="A173" s="309" t="s">
        <v>252</v>
      </c>
      <c r="B173" s="305" t="s">
        <v>245</v>
      </c>
      <c r="C173" s="305" t="s">
        <v>77</v>
      </c>
      <c r="D173" s="306" t="s">
        <v>358</v>
      </c>
      <c r="E173" s="306" t="s">
        <v>253</v>
      </c>
      <c r="F173" s="307">
        <v>3030.5</v>
      </c>
      <c r="G173" s="307">
        <v>3212.3</v>
      </c>
      <c r="H173" s="307">
        <v>3212.3</v>
      </c>
    </row>
    <row r="174" spans="1:8" ht="111">
      <c r="A174" s="401" t="s">
        <v>254</v>
      </c>
      <c r="B174" s="305" t="s">
        <v>245</v>
      </c>
      <c r="C174" s="305" t="s">
        <v>77</v>
      </c>
      <c r="D174" s="347" t="s">
        <v>255</v>
      </c>
      <c r="E174" s="306"/>
      <c r="F174" s="307">
        <v>0</v>
      </c>
      <c r="G174" s="307">
        <v>0</v>
      </c>
      <c r="H174" s="307">
        <v>0</v>
      </c>
    </row>
    <row r="175" spans="1:8" ht="28.2">
      <c r="A175" s="402" t="s">
        <v>252</v>
      </c>
      <c r="B175" s="305" t="s">
        <v>245</v>
      </c>
      <c r="C175" s="305" t="s">
        <v>77</v>
      </c>
      <c r="D175" s="347" t="s">
        <v>255</v>
      </c>
      <c r="E175" s="306" t="s">
        <v>253</v>
      </c>
      <c r="F175" s="307">
        <v>0</v>
      </c>
      <c r="G175" s="307">
        <v>0</v>
      </c>
      <c r="H175" s="307">
        <v>0</v>
      </c>
    </row>
    <row r="176" spans="1:8" ht="15.6">
      <c r="A176" s="353" t="s">
        <v>256</v>
      </c>
      <c r="B176" s="338" t="s">
        <v>126</v>
      </c>
      <c r="C176" s="338" t="s">
        <v>78</v>
      </c>
      <c r="D176" s="294"/>
      <c r="E176" s="294"/>
      <c r="F176" s="355">
        <f t="shared" ref="F176:F181" si="33">F177</f>
        <v>430.5</v>
      </c>
      <c r="G176" s="355">
        <f>G177</f>
        <v>430.5</v>
      </c>
      <c r="H176" s="355">
        <f>H177</f>
        <v>430.5</v>
      </c>
    </row>
    <row r="177" spans="1:8">
      <c r="A177" s="314" t="s">
        <v>58</v>
      </c>
      <c r="B177" s="301" t="s">
        <v>126</v>
      </c>
      <c r="C177" s="301" t="s">
        <v>77</v>
      </c>
      <c r="D177" s="315"/>
      <c r="E177" s="315"/>
      <c r="F177" s="299">
        <f t="shared" si="33"/>
        <v>430.5</v>
      </c>
      <c r="G177" s="299">
        <f>G178</f>
        <v>430.5</v>
      </c>
      <c r="H177" s="299">
        <f>H178</f>
        <v>430.5</v>
      </c>
    </row>
    <row r="178" spans="1:8" ht="24" customHeight="1">
      <c r="A178" s="300" t="s">
        <v>170</v>
      </c>
      <c r="B178" s="301" t="s">
        <v>126</v>
      </c>
      <c r="C178" s="301" t="s">
        <v>77</v>
      </c>
      <c r="D178" s="316" t="s">
        <v>116</v>
      </c>
      <c r="E178" s="316"/>
      <c r="F178" s="303">
        <f t="shared" si="33"/>
        <v>430.5</v>
      </c>
      <c r="G178" s="303">
        <f t="shared" ref="G178:H181" si="34">G179</f>
        <v>430.5</v>
      </c>
      <c r="H178" s="303">
        <f t="shared" si="34"/>
        <v>430.5</v>
      </c>
    </row>
    <row r="179" spans="1:8">
      <c r="A179" s="304" t="s">
        <v>84</v>
      </c>
      <c r="B179" s="305" t="s">
        <v>126</v>
      </c>
      <c r="C179" s="305" t="s">
        <v>77</v>
      </c>
      <c r="D179" s="310" t="s">
        <v>104</v>
      </c>
      <c r="E179" s="306"/>
      <c r="F179" s="307">
        <f t="shared" si="33"/>
        <v>430.5</v>
      </c>
      <c r="G179" s="307">
        <f t="shared" si="34"/>
        <v>430.5</v>
      </c>
      <c r="H179" s="307">
        <f t="shared" si="34"/>
        <v>430.5</v>
      </c>
    </row>
    <row r="180" spans="1:8">
      <c r="A180" s="304" t="s">
        <v>84</v>
      </c>
      <c r="B180" s="305" t="s">
        <v>126</v>
      </c>
      <c r="C180" s="305" t="s">
        <v>77</v>
      </c>
      <c r="D180" s="321" t="s">
        <v>117</v>
      </c>
      <c r="E180" s="306"/>
      <c r="F180" s="307">
        <f t="shared" si="33"/>
        <v>430.5</v>
      </c>
      <c r="G180" s="307">
        <f t="shared" si="34"/>
        <v>430.5</v>
      </c>
      <c r="H180" s="307">
        <f t="shared" si="34"/>
        <v>430.5</v>
      </c>
    </row>
    <row r="181" spans="1:8" ht="54" customHeight="1">
      <c r="A181" s="403" t="s">
        <v>257</v>
      </c>
      <c r="B181" s="305" t="s">
        <v>126</v>
      </c>
      <c r="C181" s="305" t="s">
        <v>77</v>
      </c>
      <c r="D181" s="363" t="s">
        <v>258</v>
      </c>
      <c r="E181" s="367"/>
      <c r="F181" s="307">
        <f t="shared" si="33"/>
        <v>430.5</v>
      </c>
      <c r="G181" s="307">
        <f t="shared" si="34"/>
        <v>430.5</v>
      </c>
      <c r="H181" s="307">
        <f t="shared" si="34"/>
        <v>430.5</v>
      </c>
    </row>
    <row r="182" spans="1:8">
      <c r="A182" s="403" t="s">
        <v>259</v>
      </c>
      <c r="B182" s="305" t="s">
        <v>126</v>
      </c>
      <c r="C182" s="305" t="s">
        <v>77</v>
      </c>
      <c r="D182" s="363" t="s">
        <v>258</v>
      </c>
      <c r="E182" s="367">
        <v>300</v>
      </c>
      <c r="F182" s="404">
        <v>430.5</v>
      </c>
      <c r="G182" s="404">
        <v>430.5</v>
      </c>
      <c r="H182" s="404">
        <v>430.5</v>
      </c>
    </row>
    <row r="183" spans="1:8" ht="43.5" hidden="1" customHeight="1">
      <c r="A183" s="374" t="s">
        <v>260</v>
      </c>
      <c r="B183" s="305" t="s">
        <v>126</v>
      </c>
      <c r="C183" s="305" t="s">
        <v>79</v>
      </c>
      <c r="D183" s="306" t="s">
        <v>261</v>
      </c>
      <c r="E183" s="306"/>
      <c r="F183" s="405"/>
      <c r="G183" s="405"/>
      <c r="H183" s="350">
        <f>H184</f>
        <v>0</v>
      </c>
    </row>
    <row r="184" spans="1:8" ht="22.5" hidden="1" customHeight="1">
      <c r="A184" s="311" t="s">
        <v>262</v>
      </c>
      <c r="B184" s="305" t="s">
        <v>126</v>
      </c>
      <c r="C184" s="305" t="s">
        <v>79</v>
      </c>
      <c r="D184" s="306" t="s">
        <v>261</v>
      </c>
      <c r="E184" s="406" t="s">
        <v>263</v>
      </c>
      <c r="F184" s="407"/>
      <c r="G184" s="407"/>
      <c r="H184" s="350"/>
    </row>
    <row r="185" spans="1:8" ht="37.5" hidden="1" customHeight="1">
      <c r="A185" s="311" t="s">
        <v>260</v>
      </c>
      <c r="B185" s="305" t="s">
        <v>126</v>
      </c>
      <c r="C185" s="305" t="s">
        <v>79</v>
      </c>
      <c r="D185" s="406" t="s">
        <v>264</v>
      </c>
      <c r="E185" s="406"/>
      <c r="F185" s="407"/>
      <c r="G185" s="407"/>
      <c r="H185" s="350">
        <f>H186</f>
        <v>0</v>
      </c>
    </row>
    <row r="186" spans="1:8" ht="20.25" hidden="1" customHeight="1">
      <c r="A186" s="311" t="s">
        <v>262</v>
      </c>
      <c r="B186" s="305" t="s">
        <v>126</v>
      </c>
      <c r="C186" s="305" t="s">
        <v>79</v>
      </c>
      <c r="D186" s="406" t="s">
        <v>264</v>
      </c>
      <c r="E186" s="408" t="s">
        <v>263</v>
      </c>
      <c r="F186" s="409"/>
      <c r="G186" s="409"/>
      <c r="H186" s="410"/>
    </row>
    <row r="187" spans="1:8" ht="15.6">
      <c r="A187" s="353" t="s">
        <v>265</v>
      </c>
      <c r="B187" s="338" t="s">
        <v>108</v>
      </c>
      <c r="C187" s="338" t="s">
        <v>78</v>
      </c>
      <c r="D187" s="294"/>
      <c r="E187" s="294"/>
      <c r="F187" s="355">
        <f t="shared" ref="F187:F192" si="35">F188</f>
        <v>749.8</v>
      </c>
      <c r="G187" s="355">
        <f>G188</f>
        <v>779.8</v>
      </c>
      <c r="H187" s="355">
        <f>H188</f>
        <v>779.8</v>
      </c>
    </row>
    <row r="188" spans="1:8">
      <c r="A188" s="314" t="s">
        <v>62</v>
      </c>
      <c r="B188" s="301" t="s">
        <v>108</v>
      </c>
      <c r="C188" s="301" t="s">
        <v>77</v>
      </c>
      <c r="D188" s="315"/>
      <c r="E188" s="315"/>
      <c r="F188" s="299">
        <f t="shared" si="35"/>
        <v>749.8</v>
      </c>
      <c r="G188" s="299">
        <f t="shared" ref="G188:H192" si="36">G189</f>
        <v>779.8</v>
      </c>
      <c r="H188" s="299">
        <f t="shared" si="36"/>
        <v>779.8</v>
      </c>
    </row>
    <row r="189" spans="1:8" ht="54" customHeight="1">
      <c r="A189" s="372" t="s">
        <v>266</v>
      </c>
      <c r="B189" s="301" t="s">
        <v>108</v>
      </c>
      <c r="C189" s="301" t="s">
        <v>77</v>
      </c>
      <c r="D189" s="316" t="s">
        <v>267</v>
      </c>
      <c r="E189" s="316"/>
      <c r="F189" s="303">
        <f t="shared" si="35"/>
        <v>749.8</v>
      </c>
      <c r="G189" s="303">
        <f t="shared" si="36"/>
        <v>779.8</v>
      </c>
      <c r="H189" s="303">
        <f t="shared" si="36"/>
        <v>779.8</v>
      </c>
    </row>
    <row r="190" spans="1:8">
      <c r="A190" s="343" t="s">
        <v>127</v>
      </c>
      <c r="B190" s="305" t="s">
        <v>108</v>
      </c>
      <c r="C190" s="305" t="s">
        <v>77</v>
      </c>
      <c r="D190" s="306" t="s">
        <v>268</v>
      </c>
      <c r="E190" s="306"/>
      <c r="F190" s="307">
        <f t="shared" si="35"/>
        <v>749.8</v>
      </c>
      <c r="G190" s="307">
        <f t="shared" si="36"/>
        <v>779.8</v>
      </c>
      <c r="H190" s="307">
        <f t="shared" si="36"/>
        <v>779.8</v>
      </c>
    </row>
    <row r="191" spans="1:8" ht="40.200000000000003">
      <c r="A191" s="309" t="s">
        <v>269</v>
      </c>
      <c r="B191" s="305" t="s">
        <v>108</v>
      </c>
      <c r="C191" s="305" t="s">
        <v>77</v>
      </c>
      <c r="D191" s="306" t="s">
        <v>270</v>
      </c>
      <c r="E191" s="306"/>
      <c r="F191" s="307">
        <f t="shared" si="35"/>
        <v>749.8</v>
      </c>
      <c r="G191" s="307">
        <f t="shared" si="36"/>
        <v>779.8</v>
      </c>
      <c r="H191" s="307">
        <f t="shared" si="36"/>
        <v>779.8</v>
      </c>
    </row>
    <row r="192" spans="1:8" ht="27">
      <c r="A192" s="374" t="s">
        <v>271</v>
      </c>
      <c r="B192" s="305" t="s">
        <v>108</v>
      </c>
      <c r="C192" s="305" t="s">
        <v>77</v>
      </c>
      <c r="D192" s="306" t="s">
        <v>359</v>
      </c>
      <c r="E192" s="306"/>
      <c r="F192" s="307">
        <f t="shared" si="35"/>
        <v>749.8</v>
      </c>
      <c r="G192" s="307">
        <f t="shared" si="36"/>
        <v>779.8</v>
      </c>
      <c r="H192" s="307">
        <f t="shared" si="36"/>
        <v>779.8</v>
      </c>
    </row>
    <row r="193" spans="1:12" ht="27">
      <c r="A193" s="411" t="s">
        <v>252</v>
      </c>
      <c r="B193" s="320" t="s">
        <v>108</v>
      </c>
      <c r="C193" s="320" t="s">
        <v>77</v>
      </c>
      <c r="D193" s="306" t="s">
        <v>272</v>
      </c>
      <c r="E193" s="306" t="s">
        <v>253</v>
      </c>
      <c r="F193" s="412">
        <v>749.8</v>
      </c>
      <c r="G193" s="412">
        <v>779.8</v>
      </c>
      <c r="H193" s="412">
        <v>779.8</v>
      </c>
    </row>
    <row r="194" spans="1:12" ht="14.4">
      <c r="A194" s="413" t="s">
        <v>64</v>
      </c>
      <c r="B194" s="414"/>
      <c r="C194" s="414"/>
      <c r="D194" s="294"/>
      <c r="E194" s="294"/>
      <c r="F194" s="415">
        <v>557.79999999999995</v>
      </c>
      <c r="G194" s="415">
        <v>601.79999999999995</v>
      </c>
      <c r="H194" s="415">
        <v>512.29999999999995</v>
      </c>
    </row>
    <row r="195" spans="1:12" ht="32.25" customHeight="1">
      <c r="A195" s="496" t="s">
        <v>273</v>
      </c>
      <c r="B195" s="497"/>
      <c r="C195" s="497"/>
      <c r="D195" s="497"/>
      <c r="E195" s="497"/>
      <c r="F195" s="416">
        <f>F194+F187+F176+F167+F97+F80+F64+F57+F14</f>
        <v>19484.900000000001</v>
      </c>
      <c r="G195" s="416">
        <f t="shared" ref="G195:L195" si="37">G194+G187+G176+G167+G97+G80+G64+G57+G14</f>
        <v>16836.199999999997</v>
      </c>
      <c r="H195" s="416">
        <f t="shared" si="37"/>
        <v>14355.8</v>
      </c>
      <c r="I195" s="230">
        <f t="shared" si="37"/>
        <v>0</v>
      </c>
      <c r="J195" s="230">
        <f t="shared" si="37"/>
        <v>0</v>
      </c>
      <c r="K195" s="230">
        <f t="shared" si="37"/>
        <v>0</v>
      </c>
      <c r="L195" s="230">
        <f t="shared" si="37"/>
        <v>0</v>
      </c>
    </row>
    <row r="196" spans="1:12">
      <c r="A196" s="417"/>
      <c r="B196" s="418"/>
      <c r="C196" s="418"/>
      <c r="D196" s="418"/>
      <c r="E196" s="418"/>
      <c r="F196" s="418"/>
      <c r="G196" s="418"/>
      <c r="H196" s="419"/>
    </row>
    <row r="197" spans="1:12" ht="15.6">
      <c r="A197" s="417"/>
      <c r="B197" s="418"/>
      <c r="C197" s="418"/>
      <c r="D197" s="418"/>
      <c r="E197" s="418"/>
      <c r="F197" s="420"/>
      <c r="G197" s="420"/>
      <c r="H197" s="420"/>
      <c r="I197" s="231">
        <f>пр.4!G41</f>
        <v>0</v>
      </c>
      <c r="J197" s="231">
        <f>пр.4!H41</f>
        <v>0</v>
      </c>
      <c r="K197" s="231">
        <f>пр.4!I41</f>
        <v>0</v>
      </c>
      <c r="L197" s="231">
        <f>пр.4!J41</f>
        <v>0</v>
      </c>
    </row>
    <row r="198" spans="1:12">
      <c r="A198" s="417"/>
      <c r="B198" s="418"/>
      <c r="C198" s="418"/>
      <c r="D198" s="418"/>
      <c r="E198" s="418"/>
      <c r="F198" s="418"/>
      <c r="G198" s="421"/>
      <c r="H198" s="421"/>
    </row>
    <row r="199" spans="1:12" ht="13.5" customHeight="1">
      <c r="A199" s="417"/>
      <c r="B199" s="418"/>
      <c r="C199" s="418"/>
      <c r="D199" s="418"/>
      <c r="E199" s="418"/>
      <c r="F199" s="418"/>
      <c r="G199" s="418"/>
      <c r="H199" s="419"/>
    </row>
    <row r="200" spans="1:12">
      <c r="A200" s="417"/>
      <c r="B200" s="418"/>
      <c r="C200" s="418"/>
      <c r="D200" s="418"/>
      <c r="E200" s="418"/>
      <c r="F200" s="418"/>
      <c r="G200" s="418"/>
      <c r="H200" s="419"/>
    </row>
    <row r="201" spans="1:12">
      <c r="A201" s="417"/>
      <c r="B201" s="418"/>
      <c r="C201" s="418"/>
      <c r="D201" s="418"/>
      <c r="E201" s="418"/>
      <c r="F201" s="418"/>
      <c r="G201" s="418"/>
      <c r="H201" s="419"/>
    </row>
    <row r="202" spans="1:12">
      <c r="A202" s="417"/>
      <c r="B202" s="418"/>
      <c r="C202" s="418"/>
      <c r="D202" s="418"/>
      <c r="E202" s="418"/>
      <c r="F202" s="418"/>
      <c r="G202" s="418"/>
      <c r="H202" s="419"/>
    </row>
    <row r="203" spans="1:12">
      <c r="A203" s="417"/>
      <c r="B203" s="418"/>
      <c r="C203" s="418"/>
      <c r="D203" s="418"/>
      <c r="E203" s="418"/>
      <c r="F203" s="418"/>
      <c r="G203" s="418"/>
      <c r="H203" s="419"/>
    </row>
    <row r="204" spans="1:12">
      <c r="A204" s="417"/>
      <c r="B204" s="418"/>
      <c r="C204" s="418"/>
      <c r="D204" s="418"/>
      <c r="E204" s="418"/>
      <c r="F204" s="418"/>
      <c r="G204" s="418"/>
      <c r="H204" s="419"/>
    </row>
    <row r="205" spans="1:12">
      <c r="A205" s="417"/>
      <c r="B205" s="418"/>
      <c r="C205" s="418"/>
      <c r="D205" s="418"/>
      <c r="E205" s="418"/>
      <c r="F205" s="418"/>
      <c r="G205" s="418"/>
      <c r="H205" s="419"/>
    </row>
    <row r="206" spans="1:12">
      <c r="A206" s="417"/>
      <c r="B206" s="418"/>
      <c r="C206" s="418"/>
      <c r="D206" s="418"/>
      <c r="E206" s="418"/>
      <c r="F206" s="418"/>
      <c r="G206" s="418"/>
      <c r="H206" s="419"/>
    </row>
    <row r="207" spans="1:12">
      <c r="A207" s="417"/>
      <c r="B207" s="418"/>
      <c r="C207" s="418"/>
      <c r="D207" s="418"/>
      <c r="E207" s="418"/>
      <c r="F207" s="418"/>
      <c r="G207" s="418"/>
      <c r="H207" s="419"/>
    </row>
    <row r="208" spans="1:12">
      <c r="A208" s="417"/>
      <c r="B208" s="418"/>
      <c r="C208" s="418"/>
      <c r="D208" s="418"/>
      <c r="E208" s="418"/>
      <c r="F208" s="418"/>
      <c r="G208" s="418"/>
      <c r="H208" s="419"/>
    </row>
    <row r="209" spans="1:8">
      <c r="A209" s="417"/>
      <c r="B209" s="418"/>
      <c r="C209" s="418"/>
      <c r="D209" s="418"/>
      <c r="E209" s="418"/>
      <c r="F209" s="418"/>
      <c r="G209" s="418"/>
      <c r="H209" s="419"/>
    </row>
    <row r="210" spans="1:8">
      <c r="A210" s="417"/>
      <c r="B210" s="418"/>
      <c r="C210" s="418"/>
      <c r="D210" s="418"/>
      <c r="E210" s="418"/>
      <c r="F210" s="418"/>
      <c r="G210" s="418"/>
      <c r="H210" s="419"/>
    </row>
  </sheetData>
  <mergeCells count="17">
    <mergeCell ref="F11:H12"/>
    <mergeCell ref="A195:E195"/>
    <mergeCell ref="A11:A13"/>
    <mergeCell ref="B11:B13"/>
    <mergeCell ref="C11:C13"/>
    <mergeCell ref="D11:D13"/>
    <mergeCell ref="E11:E13"/>
    <mergeCell ref="D6:H6"/>
    <mergeCell ref="D7:H7"/>
    <mergeCell ref="D8:H8"/>
    <mergeCell ref="A9:H9"/>
    <mergeCell ref="A10:H10"/>
    <mergeCell ref="D1:H1"/>
    <mergeCell ref="D2:H2"/>
    <mergeCell ref="D3:H3"/>
    <mergeCell ref="D4:H4"/>
    <mergeCell ref="D5:H5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163"/>
  <sheetViews>
    <sheetView view="pageBreakPreview" topLeftCell="B1" workbookViewId="0">
      <selection activeCell="A10" sqref="A10:G10"/>
    </sheetView>
  </sheetViews>
  <sheetFormatPr defaultColWidth="8.88671875" defaultRowHeight="18"/>
  <cols>
    <col min="1" max="1" width="56.33203125" style="92" customWidth="1"/>
    <col min="2" max="2" width="16.44140625" style="93" customWidth="1"/>
    <col min="3" max="3" width="7.33203125" style="93" customWidth="1"/>
    <col min="4" max="4" width="11.6640625" style="93" customWidth="1"/>
    <col min="5" max="5" width="18.5546875" style="94" customWidth="1"/>
    <col min="6" max="6" width="18.5546875" style="95" customWidth="1"/>
    <col min="7" max="7" width="18.5546875" style="92" customWidth="1"/>
    <col min="8" max="8" width="12" style="96" customWidth="1"/>
    <col min="9" max="9" width="7" style="97" customWidth="1"/>
    <col min="10" max="10" width="9.5546875" style="98" customWidth="1"/>
    <col min="11" max="11" width="38.88671875" style="92" customWidth="1"/>
    <col min="12" max="256" width="8.88671875" style="92"/>
    <col min="257" max="257" width="56.33203125" style="92" customWidth="1"/>
    <col min="258" max="258" width="16.44140625" style="92" customWidth="1"/>
    <col min="259" max="259" width="7.33203125" style="92" customWidth="1"/>
    <col min="260" max="260" width="11.6640625" style="92" customWidth="1"/>
    <col min="261" max="263" width="18.5546875" style="92" customWidth="1"/>
    <col min="264" max="264" width="25.44140625" style="92" customWidth="1"/>
    <col min="265" max="512" width="8.88671875" style="92"/>
    <col min="513" max="513" width="56.33203125" style="92" customWidth="1"/>
    <col min="514" max="514" width="16.44140625" style="92" customWidth="1"/>
    <col min="515" max="515" width="7.33203125" style="92" customWidth="1"/>
    <col min="516" max="516" width="11.6640625" style="92" customWidth="1"/>
    <col min="517" max="519" width="18.5546875" style="92" customWidth="1"/>
    <col min="520" max="520" width="25.44140625" style="92" customWidth="1"/>
    <col min="521" max="768" width="8.88671875" style="92"/>
    <col min="769" max="769" width="56.33203125" style="92" customWidth="1"/>
    <col min="770" max="770" width="16.44140625" style="92" customWidth="1"/>
    <col min="771" max="771" width="7.33203125" style="92" customWidth="1"/>
    <col min="772" max="772" width="11.6640625" style="92" customWidth="1"/>
    <col min="773" max="775" width="18.5546875" style="92" customWidth="1"/>
    <col min="776" max="776" width="25.44140625" style="92" customWidth="1"/>
    <col min="777" max="1024" width="8.88671875" style="92"/>
    <col min="1025" max="1025" width="56.33203125" style="92" customWidth="1"/>
    <col min="1026" max="1026" width="16.44140625" style="92" customWidth="1"/>
    <col min="1027" max="1027" width="7.33203125" style="92" customWidth="1"/>
    <col min="1028" max="1028" width="11.6640625" style="92" customWidth="1"/>
    <col min="1029" max="1031" width="18.5546875" style="92" customWidth="1"/>
    <col min="1032" max="1032" width="25.44140625" style="92" customWidth="1"/>
    <col min="1033" max="1280" width="8.88671875" style="92"/>
    <col min="1281" max="1281" width="56.33203125" style="92" customWidth="1"/>
    <col min="1282" max="1282" width="16.44140625" style="92" customWidth="1"/>
    <col min="1283" max="1283" width="7.33203125" style="92" customWidth="1"/>
    <col min="1284" max="1284" width="11.6640625" style="92" customWidth="1"/>
    <col min="1285" max="1287" width="18.5546875" style="92" customWidth="1"/>
    <col min="1288" max="1288" width="25.44140625" style="92" customWidth="1"/>
    <col min="1289" max="1536" width="8.88671875" style="92"/>
    <col min="1537" max="1537" width="56.33203125" style="92" customWidth="1"/>
    <col min="1538" max="1538" width="16.44140625" style="92" customWidth="1"/>
    <col min="1539" max="1539" width="7.33203125" style="92" customWidth="1"/>
    <col min="1540" max="1540" width="11.6640625" style="92" customWidth="1"/>
    <col min="1541" max="1543" width="18.5546875" style="92" customWidth="1"/>
    <col min="1544" max="1544" width="25.44140625" style="92" customWidth="1"/>
    <col min="1545" max="1792" width="8.88671875" style="92"/>
    <col min="1793" max="1793" width="56.33203125" style="92" customWidth="1"/>
    <col min="1794" max="1794" width="16.44140625" style="92" customWidth="1"/>
    <col min="1795" max="1795" width="7.33203125" style="92" customWidth="1"/>
    <col min="1796" max="1796" width="11.6640625" style="92" customWidth="1"/>
    <col min="1797" max="1799" width="18.5546875" style="92" customWidth="1"/>
    <col min="1800" max="1800" width="25.44140625" style="92" customWidth="1"/>
    <col min="1801" max="2048" width="8.88671875" style="92"/>
    <col min="2049" max="2049" width="56.33203125" style="92" customWidth="1"/>
    <col min="2050" max="2050" width="16.44140625" style="92" customWidth="1"/>
    <col min="2051" max="2051" width="7.33203125" style="92" customWidth="1"/>
    <col min="2052" max="2052" width="11.6640625" style="92" customWidth="1"/>
    <col min="2053" max="2055" width="18.5546875" style="92" customWidth="1"/>
    <col min="2056" max="2056" width="25.44140625" style="92" customWidth="1"/>
    <col min="2057" max="2304" width="8.88671875" style="92"/>
    <col min="2305" max="2305" width="56.33203125" style="92" customWidth="1"/>
    <col min="2306" max="2306" width="16.44140625" style="92" customWidth="1"/>
    <col min="2307" max="2307" width="7.33203125" style="92" customWidth="1"/>
    <col min="2308" max="2308" width="11.6640625" style="92" customWidth="1"/>
    <col min="2309" max="2311" width="18.5546875" style="92" customWidth="1"/>
    <col min="2312" max="2312" width="25.44140625" style="92" customWidth="1"/>
    <col min="2313" max="2560" width="8.88671875" style="92"/>
    <col min="2561" max="2561" width="56.33203125" style="92" customWidth="1"/>
    <col min="2562" max="2562" width="16.44140625" style="92" customWidth="1"/>
    <col min="2563" max="2563" width="7.33203125" style="92" customWidth="1"/>
    <col min="2564" max="2564" width="11.6640625" style="92" customWidth="1"/>
    <col min="2565" max="2567" width="18.5546875" style="92" customWidth="1"/>
    <col min="2568" max="2568" width="25.44140625" style="92" customWidth="1"/>
    <col min="2569" max="2816" width="8.88671875" style="92"/>
    <col min="2817" max="2817" width="56.33203125" style="92" customWidth="1"/>
    <col min="2818" max="2818" width="16.44140625" style="92" customWidth="1"/>
    <col min="2819" max="2819" width="7.33203125" style="92" customWidth="1"/>
    <col min="2820" max="2820" width="11.6640625" style="92" customWidth="1"/>
    <col min="2821" max="2823" width="18.5546875" style="92" customWidth="1"/>
    <col min="2824" max="2824" width="25.44140625" style="92" customWidth="1"/>
    <col min="2825" max="3072" width="8.88671875" style="92"/>
    <col min="3073" max="3073" width="56.33203125" style="92" customWidth="1"/>
    <col min="3074" max="3074" width="16.44140625" style="92" customWidth="1"/>
    <col min="3075" max="3075" width="7.33203125" style="92" customWidth="1"/>
    <col min="3076" max="3076" width="11.6640625" style="92" customWidth="1"/>
    <col min="3077" max="3079" width="18.5546875" style="92" customWidth="1"/>
    <col min="3080" max="3080" width="25.44140625" style="92" customWidth="1"/>
    <col min="3081" max="3328" width="8.88671875" style="92"/>
    <col min="3329" max="3329" width="56.33203125" style="92" customWidth="1"/>
    <col min="3330" max="3330" width="16.44140625" style="92" customWidth="1"/>
    <col min="3331" max="3331" width="7.33203125" style="92" customWidth="1"/>
    <col min="3332" max="3332" width="11.6640625" style="92" customWidth="1"/>
    <col min="3333" max="3335" width="18.5546875" style="92" customWidth="1"/>
    <col min="3336" max="3336" width="25.44140625" style="92" customWidth="1"/>
    <col min="3337" max="3584" width="8.88671875" style="92"/>
    <col min="3585" max="3585" width="56.33203125" style="92" customWidth="1"/>
    <col min="3586" max="3586" width="16.44140625" style="92" customWidth="1"/>
    <col min="3587" max="3587" width="7.33203125" style="92" customWidth="1"/>
    <col min="3588" max="3588" width="11.6640625" style="92" customWidth="1"/>
    <col min="3589" max="3591" width="18.5546875" style="92" customWidth="1"/>
    <col min="3592" max="3592" width="25.44140625" style="92" customWidth="1"/>
    <col min="3593" max="3840" width="8.88671875" style="92"/>
    <col min="3841" max="3841" width="56.33203125" style="92" customWidth="1"/>
    <col min="3842" max="3842" width="16.44140625" style="92" customWidth="1"/>
    <col min="3843" max="3843" width="7.33203125" style="92" customWidth="1"/>
    <col min="3844" max="3844" width="11.6640625" style="92" customWidth="1"/>
    <col min="3845" max="3847" width="18.5546875" style="92" customWidth="1"/>
    <col min="3848" max="3848" width="25.44140625" style="92" customWidth="1"/>
    <col min="3849" max="4096" width="8.88671875" style="92"/>
    <col min="4097" max="4097" width="56.33203125" style="92" customWidth="1"/>
    <col min="4098" max="4098" width="16.44140625" style="92" customWidth="1"/>
    <col min="4099" max="4099" width="7.33203125" style="92" customWidth="1"/>
    <col min="4100" max="4100" width="11.6640625" style="92" customWidth="1"/>
    <col min="4101" max="4103" width="18.5546875" style="92" customWidth="1"/>
    <col min="4104" max="4104" width="25.44140625" style="92" customWidth="1"/>
    <col min="4105" max="4352" width="8.88671875" style="92"/>
    <col min="4353" max="4353" width="56.33203125" style="92" customWidth="1"/>
    <col min="4354" max="4354" width="16.44140625" style="92" customWidth="1"/>
    <col min="4355" max="4355" width="7.33203125" style="92" customWidth="1"/>
    <col min="4356" max="4356" width="11.6640625" style="92" customWidth="1"/>
    <col min="4357" max="4359" width="18.5546875" style="92" customWidth="1"/>
    <col min="4360" max="4360" width="25.44140625" style="92" customWidth="1"/>
    <col min="4361" max="4608" width="8.88671875" style="92"/>
    <col min="4609" max="4609" width="56.33203125" style="92" customWidth="1"/>
    <col min="4610" max="4610" width="16.44140625" style="92" customWidth="1"/>
    <col min="4611" max="4611" width="7.33203125" style="92" customWidth="1"/>
    <col min="4612" max="4612" width="11.6640625" style="92" customWidth="1"/>
    <col min="4613" max="4615" width="18.5546875" style="92" customWidth="1"/>
    <col min="4616" max="4616" width="25.44140625" style="92" customWidth="1"/>
    <col min="4617" max="4864" width="8.88671875" style="92"/>
    <col min="4865" max="4865" width="56.33203125" style="92" customWidth="1"/>
    <col min="4866" max="4866" width="16.44140625" style="92" customWidth="1"/>
    <col min="4867" max="4867" width="7.33203125" style="92" customWidth="1"/>
    <col min="4868" max="4868" width="11.6640625" style="92" customWidth="1"/>
    <col min="4869" max="4871" width="18.5546875" style="92" customWidth="1"/>
    <col min="4872" max="4872" width="25.44140625" style="92" customWidth="1"/>
    <col min="4873" max="5120" width="8.88671875" style="92"/>
    <col min="5121" max="5121" width="56.33203125" style="92" customWidth="1"/>
    <col min="5122" max="5122" width="16.44140625" style="92" customWidth="1"/>
    <col min="5123" max="5123" width="7.33203125" style="92" customWidth="1"/>
    <col min="5124" max="5124" width="11.6640625" style="92" customWidth="1"/>
    <col min="5125" max="5127" width="18.5546875" style="92" customWidth="1"/>
    <col min="5128" max="5128" width="25.44140625" style="92" customWidth="1"/>
    <col min="5129" max="5376" width="8.88671875" style="92"/>
    <col min="5377" max="5377" width="56.33203125" style="92" customWidth="1"/>
    <col min="5378" max="5378" width="16.44140625" style="92" customWidth="1"/>
    <col min="5379" max="5379" width="7.33203125" style="92" customWidth="1"/>
    <col min="5380" max="5380" width="11.6640625" style="92" customWidth="1"/>
    <col min="5381" max="5383" width="18.5546875" style="92" customWidth="1"/>
    <col min="5384" max="5384" width="25.44140625" style="92" customWidth="1"/>
    <col min="5385" max="5632" width="8.88671875" style="92"/>
    <col min="5633" max="5633" width="56.33203125" style="92" customWidth="1"/>
    <col min="5634" max="5634" width="16.44140625" style="92" customWidth="1"/>
    <col min="5635" max="5635" width="7.33203125" style="92" customWidth="1"/>
    <col min="5636" max="5636" width="11.6640625" style="92" customWidth="1"/>
    <col min="5637" max="5639" width="18.5546875" style="92" customWidth="1"/>
    <col min="5640" max="5640" width="25.44140625" style="92" customWidth="1"/>
    <col min="5641" max="5888" width="8.88671875" style="92"/>
    <col min="5889" max="5889" width="56.33203125" style="92" customWidth="1"/>
    <col min="5890" max="5890" width="16.44140625" style="92" customWidth="1"/>
    <col min="5891" max="5891" width="7.33203125" style="92" customWidth="1"/>
    <col min="5892" max="5892" width="11.6640625" style="92" customWidth="1"/>
    <col min="5893" max="5895" width="18.5546875" style="92" customWidth="1"/>
    <col min="5896" max="5896" width="25.44140625" style="92" customWidth="1"/>
    <col min="5897" max="6144" width="8.88671875" style="92"/>
    <col min="6145" max="6145" width="56.33203125" style="92" customWidth="1"/>
    <col min="6146" max="6146" width="16.44140625" style="92" customWidth="1"/>
    <col min="6147" max="6147" width="7.33203125" style="92" customWidth="1"/>
    <col min="6148" max="6148" width="11.6640625" style="92" customWidth="1"/>
    <col min="6149" max="6151" width="18.5546875" style="92" customWidth="1"/>
    <col min="6152" max="6152" width="25.44140625" style="92" customWidth="1"/>
    <col min="6153" max="6400" width="8.88671875" style="92"/>
    <col min="6401" max="6401" width="56.33203125" style="92" customWidth="1"/>
    <col min="6402" max="6402" width="16.44140625" style="92" customWidth="1"/>
    <col min="6403" max="6403" width="7.33203125" style="92" customWidth="1"/>
    <col min="6404" max="6404" width="11.6640625" style="92" customWidth="1"/>
    <col min="6405" max="6407" width="18.5546875" style="92" customWidth="1"/>
    <col min="6408" max="6408" width="25.44140625" style="92" customWidth="1"/>
    <col min="6409" max="6656" width="8.88671875" style="92"/>
    <col min="6657" max="6657" width="56.33203125" style="92" customWidth="1"/>
    <col min="6658" max="6658" width="16.44140625" style="92" customWidth="1"/>
    <col min="6659" max="6659" width="7.33203125" style="92" customWidth="1"/>
    <col min="6660" max="6660" width="11.6640625" style="92" customWidth="1"/>
    <col min="6661" max="6663" width="18.5546875" style="92" customWidth="1"/>
    <col min="6664" max="6664" width="25.44140625" style="92" customWidth="1"/>
    <col min="6665" max="6912" width="8.88671875" style="92"/>
    <col min="6913" max="6913" width="56.33203125" style="92" customWidth="1"/>
    <col min="6914" max="6914" width="16.44140625" style="92" customWidth="1"/>
    <col min="6915" max="6915" width="7.33203125" style="92" customWidth="1"/>
    <col min="6916" max="6916" width="11.6640625" style="92" customWidth="1"/>
    <col min="6917" max="6919" width="18.5546875" style="92" customWidth="1"/>
    <col min="6920" max="6920" width="25.44140625" style="92" customWidth="1"/>
    <col min="6921" max="7168" width="8.88671875" style="92"/>
    <col min="7169" max="7169" width="56.33203125" style="92" customWidth="1"/>
    <col min="7170" max="7170" width="16.44140625" style="92" customWidth="1"/>
    <col min="7171" max="7171" width="7.33203125" style="92" customWidth="1"/>
    <col min="7172" max="7172" width="11.6640625" style="92" customWidth="1"/>
    <col min="7173" max="7175" width="18.5546875" style="92" customWidth="1"/>
    <col min="7176" max="7176" width="25.44140625" style="92" customWidth="1"/>
    <col min="7177" max="7424" width="8.88671875" style="92"/>
    <col min="7425" max="7425" width="56.33203125" style="92" customWidth="1"/>
    <col min="7426" max="7426" width="16.44140625" style="92" customWidth="1"/>
    <col min="7427" max="7427" width="7.33203125" style="92" customWidth="1"/>
    <col min="7428" max="7428" width="11.6640625" style="92" customWidth="1"/>
    <col min="7429" max="7431" width="18.5546875" style="92" customWidth="1"/>
    <col min="7432" max="7432" width="25.44140625" style="92" customWidth="1"/>
    <col min="7433" max="7680" width="8.88671875" style="92"/>
    <col min="7681" max="7681" width="56.33203125" style="92" customWidth="1"/>
    <col min="7682" max="7682" width="16.44140625" style="92" customWidth="1"/>
    <col min="7683" max="7683" width="7.33203125" style="92" customWidth="1"/>
    <col min="7684" max="7684" width="11.6640625" style="92" customWidth="1"/>
    <col min="7685" max="7687" width="18.5546875" style="92" customWidth="1"/>
    <col min="7688" max="7688" width="25.44140625" style="92" customWidth="1"/>
    <col min="7689" max="7936" width="8.88671875" style="92"/>
    <col min="7937" max="7937" width="56.33203125" style="92" customWidth="1"/>
    <col min="7938" max="7938" width="16.44140625" style="92" customWidth="1"/>
    <col min="7939" max="7939" width="7.33203125" style="92" customWidth="1"/>
    <col min="7940" max="7940" width="11.6640625" style="92" customWidth="1"/>
    <col min="7941" max="7943" width="18.5546875" style="92" customWidth="1"/>
    <col min="7944" max="7944" width="25.44140625" style="92" customWidth="1"/>
    <col min="7945" max="8192" width="8.88671875" style="92"/>
    <col min="8193" max="8193" width="56.33203125" style="92" customWidth="1"/>
    <col min="8194" max="8194" width="16.44140625" style="92" customWidth="1"/>
    <col min="8195" max="8195" width="7.33203125" style="92" customWidth="1"/>
    <col min="8196" max="8196" width="11.6640625" style="92" customWidth="1"/>
    <col min="8197" max="8199" width="18.5546875" style="92" customWidth="1"/>
    <col min="8200" max="8200" width="25.44140625" style="92" customWidth="1"/>
    <col min="8201" max="8448" width="8.88671875" style="92"/>
    <col min="8449" max="8449" width="56.33203125" style="92" customWidth="1"/>
    <col min="8450" max="8450" width="16.44140625" style="92" customWidth="1"/>
    <col min="8451" max="8451" width="7.33203125" style="92" customWidth="1"/>
    <col min="8452" max="8452" width="11.6640625" style="92" customWidth="1"/>
    <col min="8453" max="8455" width="18.5546875" style="92" customWidth="1"/>
    <col min="8456" max="8456" width="25.44140625" style="92" customWidth="1"/>
    <col min="8457" max="8704" width="8.88671875" style="92"/>
    <col min="8705" max="8705" width="56.33203125" style="92" customWidth="1"/>
    <col min="8706" max="8706" width="16.44140625" style="92" customWidth="1"/>
    <col min="8707" max="8707" width="7.33203125" style="92" customWidth="1"/>
    <col min="8708" max="8708" width="11.6640625" style="92" customWidth="1"/>
    <col min="8709" max="8711" width="18.5546875" style="92" customWidth="1"/>
    <col min="8712" max="8712" width="25.44140625" style="92" customWidth="1"/>
    <col min="8713" max="8960" width="8.88671875" style="92"/>
    <col min="8961" max="8961" width="56.33203125" style="92" customWidth="1"/>
    <col min="8962" max="8962" width="16.44140625" style="92" customWidth="1"/>
    <col min="8963" max="8963" width="7.33203125" style="92" customWidth="1"/>
    <col min="8964" max="8964" width="11.6640625" style="92" customWidth="1"/>
    <col min="8965" max="8967" width="18.5546875" style="92" customWidth="1"/>
    <col min="8968" max="8968" width="25.44140625" style="92" customWidth="1"/>
    <col min="8969" max="9216" width="8.88671875" style="92"/>
    <col min="9217" max="9217" width="56.33203125" style="92" customWidth="1"/>
    <col min="9218" max="9218" width="16.44140625" style="92" customWidth="1"/>
    <col min="9219" max="9219" width="7.33203125" style="92" customWidth="1"/>
    <col min="9220" max="9220" width="11.6640625" style="92" customWidth="1"/>
    <col min="9221" max="9223" width="18.5546875" style="92" customWidth="1"/>
    <col min="9224" max="9224" width="25.44140625" style="92" customWidth="1"/>
    <col min="9225" max="9472" width="8.88671875" style="92"/>
    <col min="9473" max="9473" width="56.33203125" style="92" customWidth="1"/>
    <col min="9474" max="9474" width="16.44140625" style="92" customWidth="1"/>
    <col min="9475" max="9475" width="7.33203125" style="92" customWidth="1"/>
    <col min="9476" max="9476" width="11.6640625" style="92" customWidth="1"/>
    <col min="9477" max="9479" width="18.5546875" style="92" customWidth="1"/>
    <col min="9480" max="9480" width="25.44140625" style="92" customWidth="1"/>
    <col min="9481" max="9728" width="8.88671875" style="92"/>
    <col min="9729" max="9729" width="56.33203125" style="92" customWidth="1"/>
    <col min="9730" max="9730" width="16.44140625" style="92" customWidth="1"/>
    <col min="9731" max="9731" width="7.33203125" style="92" customWidth="1"/>
    <col min="9732" max="9732" width="11.6640625" style="92" customWidth="1"/>
    <col min="9733" max="9735" width="18.5546875" style="92" customWidth="1"/>
    <col min="9736" max="9736" width="25.44140625" style="92" customWidth="1"/>
    <col min="9737" max="9984" width="8.88671875" style="92"/>
    <col min="9985" max="9985" width="56.33203125" style="92" customWidth="1"/>
    <col min="9986" max="9986" width="16.44140625" style="92" customWidth="1"/>
    <col min="9987" max="9987" width="7.33203125" style="92" customWidth="1"/>
    <col min="9988" max="9988" width="11.6640625" style="92" customWidth="1"/>
    <col min="9989" max="9991" width="18.5546875" style="92" customWidth="1"/>
    <col min="9992" max="9992" width="25.44140625" style="92" customWidth="1"/>
    <col min="9993" max="10240" width="8.88671875" style="92"/>
    <col min="10241" max="10241" width="56.33203125" style="92" customWidth="1"/>
    <col min="10242" max="10242" width="16.44140625" style="92" customWidth="1"/>
    <col min="10243" max="10243" width="7.33203125" style="92" customWidth="1"/>
    <col min="10244" max="10244" width="11.6640625" style="92" customWidth="1"/>
    <col min="10245" max="10247" width="18.5546875" style="92" customWidth="1"/>
    <col min="10248" max="10248" width="25.44140625" style="92" customWidth="1"/>
    <col min="10249" max="10496" width="8.88671875" style="92"/>
    <col min="10497" max="10497" width="56.33203125" style="92" customWidth="1"/>
    <col min="10498" max="10498" width="16.44140625" style="92" customWidth="1"/>
    <col min="10499" max="10499" width="7.33203125" style="92" customWidth="1"/>
    <col min="10500" max="10500" width="11.6640625" style="92" customWidth="1"/>
    <col min="10501" max="10503" width="18.5546875" style="92" customWidth="1"/>
    <col min="10504" max="10504" width="25.44140625" style="92" customWidth="1"/>
    <col min="10505" max="10752" width="8.88671875" style="92"/>
    <col min="10753" max="10753" width="56.33203125" style="92" customWidth="1"/>
    <col min="10754" max="10754" width="16.44140625" style="92" customWidth="1"/>
    <col min="10755" max="10755" width="7.33203125" style="92" customWidth="1"/>
    <col min="10756" max="10756" width="11.6640625" style="92" customWidth="1"/>
    <col min="10757" max="10759" width="18.5546875" style="92" customWidth="1"/>
    <col min="10760" max="10760" width="25.44140625" style="92" customWidth="1"/>
    <col min="10761" max="11008" width="8.88671875" style="92"/>
    <col min="11009" max="11009" width="56.33203125" style="92" customWidth="1"/>
    <col min="11010" max="11010" width="16.44140625" style="92" customWidth="1"/>
    <col min="11011" max="11011" width="7.33203125" style="92" customWidth="1"/>
    <col min="11012" max="11012" width="11.6640625" style="92" customWidth="1"/>
    <col min="11013" max="11015" width="18.5546875" style="92" customWidth="1"/>
    <col min="11016" max="11016" width="25.44140625" style="92" customWidth="1"/>
    <col min="11017" max="11264" width="8.88671875" style="92"/>
    <col min="11265" max="11265" width="56.33203125" style="92" customWidth="1"/>
    <col min="11266" max="11266" width="16.44140625" style="92" customWidth="1"/>
    <col min="11267" max="11267" width="7.33203125" style="92" customWidth="1"/>
    <col min="11268" max="11268" width="11.6640625" style="92" customWidth="1"/>
    <col min="11269" max="11271" width="18.5546875" style="92" customWidth="1"/>
    <col min="11272" max="11272" width="25.44140625" style="92" customWidth="1"/>
    <col min="11273" max="11520" width="8.88671875" style="92"/>
    <col min="11521" max="11521" width="56.33203125" style="92" customWidth="1"/>
    <col min="11522" max="11522" width="16.44140625" style="92" customWidth="1"/>
    <col min="11523" max="11523" width="7.33203125" style="92" customWidth="1"/>
    <col min="11524" max="11524" width="11.6640625" style="92" customWidth="1"/>
    <col min="11525" max="11527" width="18.5546875" style="92" customWidth="1"/>
    <col min="11528" max="11528" width="25.44140625" style="92" customWidth="1"/>
    <col min="11529" max="11776" width="8.88671875" style="92"/>
    <col min="11777" max="11777" width="56.33203125" style="92" customWidth="1"/>
    <col min="11778" max="11778" width="16.44140625" style="92" customWidth="1"/>
    <col min="11779" max="11779" width="7.33203125" style="92" customWidth="1"/>
    <col min="11780" max="11780" width="11.6640625" style="92" customWidth="1"/>
    <col min="11781" max="11783" width="18.5546875" style="92" customWidth="1"/>
    <col min="11784" max="11784" width="25.44140625" style="92" customWidth="1"/>
    <col min="11785" max="12032" width="8.88671875" style="92"/>
    <col min="12033" max="12033" width="56.33203125" style="92" customWidth="1"/>
    <col min="12034" max="12034" width="16.44140625" style="92" customWidth="1"/>
    <col min="12035" max="12035" width="7.33203125" style="92" customWidth="1"/>
    <col min="12036" max="12036" width="11.6640625" style="92" customWidth="1"/>
    <col min="12037" max="12039" width="18.5546875" style="92" customWidth="1"/>
    <col min="12040" max="12040" width="25.44140625" style="92" customWidth="1"/>
    <col min="12041" max="12288" width="8.88671875" style="92"/>
    <col min="12289" max="12289" width="56.33203125" style="92" customWidth="1"/>
    <col min="12290" max="12290" width="16.44140625" style="92" customWidth="1"/>
    <col min="12291" max="12291" width="7.33203125" style="92" customWidth="1"/>
    <col min="12292" max="12292" width="11.6640625" style="92" customWidth="1"/>
    <col min="12293" max="12295" width="18.5546875" style="92" customWidth="1"/>
    <col min="12296" max="12296" width="25.44140625" style="92" customWidth="1"/>
    <col min="12297" max="12544" width="8.88671875" style="92"/>
    <col min="12545" max="12545" width="56.33203125" style="92" customWidth="1"/>
    <col min="12546" max="12546" width="16.44140625" style="92" customWidth="1"/>
    <col min="12547" max="12547" width="7.33203125" style="92" customWidth="1"/>
    <col min="12548" max="12548" width="11.6640625" style="92" customWidth="1"/>
    <col min="12549" max="12551" width="18.5546875" style="92" customWidth="1"/>
    <col min="12552" max="12552" width="25.44140625" style="92" customWidth="1"/>
    <col min="12553" max="12800" width="8.88671875" style="92"/>
    <col min="12801" max="12801" width="56.33203125" style="92" customWidth="1"/>
    <col min="12802" max="12802" width="16.44140625" style="92" customWidth="1"/>
    <col min="12803" max="12803" width="7.33203125" style="92" customWidth="1"/>
    <col min="12804" max="12804" width="11.6640625" style="92" customWidth="1"/>
    <col min="12805" max="12807" width="18.5546875" style="92" customWidth="1"/>
    <col min="12808" max="12808" width="25.44140625" style="92" customWidth="1"/>
    <col min="12809" max="13056" width="8.88671875" style="92"/>
    <col min="13057" max="13057" width="56.33203125" style="92" customWidth="1"/>
    <col min="13058" max="13058" width="16.44140625" style="92" customWidth="1"/>
    <col min="13059" max="13059" width="7.33203125" style="92" customWidth="1"/>
    <col min="13060" max="13060" width="11.6640625" style="92" customWidth="1"/>
    <col min="13061" max="13063" width="18.5546875" style="92" customWidth="1"/>
    <col min="13064" max="13064" width="25.44140625" style="92" customWidth="1"/>
    <col min="13065" max="13312" width="8.88671875" style="92"/>
    <col min="13313" max="13313" width="56.33203125" style="92" customWidth="1"/>
    <col min="13314" max="13314" width="16.44140625" style="92" customWidth="1"/>
    <col min="13315" max="13315" width="7.33203125" style="92" customWidth="1"/>
    <col min="13316" max="13316" width="11.6640625" style="92" customWidth="1"/>
    <col min="13317" max="13319" width="18.5546875" style="92" customWidth="1"/>
    <col min="13320" max="13320" width="25.44140625" style="92" customWidth="1"/>
    <col min="13321" max="13568" width="8.88671875" style="92"/>
    <col min="13569" max="13569" width="56.33203125" style="92" customWidth="1"/>
    <col min="13570" max="13570" width="16.44140625" style="92" customWidth="1"/>
    <col min="13571" max="13571" width="7.33203125" style="92" customWidth="1"/>
    <col min="13572" max="13572" width="11.6640625" style="92" customWidth="1"/>
    <col min="13573" max="13575" width="18.5546875" style="92" customWidth="1"/>
    <col min="13576" max="13576" width="25.44140625" style="92" customWidth="1"/>
    <col min="13577" max="13824" width="8.88671875" style="92"/>
    <col min="13825" max="13825" width="56.33203125" style="92" customWidth="1"/>
    <col min="13826" max="13826" width="16.44140625" style="92" customWidth="1"/>
    <col min="13827" max="13827" width="7.33203125" style="92" customWidth="1"/>
    <col min="13828" max="13828" width="11.6640625" style="92" customWidth="1"/>
    <col min="13829" max="13831" width="18.5546875" style="92" customWidth="1"/>
    <col min="13832" max="13832" width="25.44140625" style="92" customWidth="1"/>
    <col min="13833" max="14080" width="8.88671875" style="92"/>
    <col min="14081" max="14081" width="56.33203125" style="92" customWidth="1"/>
    <col min="14082" max="14082" width="16.44140625" style="92" customWidth="1"/>
    <col min="14083" max="14083" width="7.33203125" style="92" customWidth="1"/>
    <col min="14084" max="14084" width="11.6640625" style="92" customWidth="1"/>
    <col min="14085" max="14087" width="18.5546875" style="92" customWidth="1"/>
    <col min="14088" max="14088" width="25.44140625" style="92" customWidth="1"/>
    <col min="14089" max="14336" width="8.88671875" style="92"/>
    <col min="14337" max="14337" width="56.33203125" style="92" customWidth="1"/>
    <col min="14338" max="14338" width="16.44140625" style="92" customWidth="1"/>
    <col min="14339" max="14339" width="7.33203125" style="92" customWidth="1"/>
    <col min="14340" max="14340" width="11.6640625" style="92" customWidth="1"/>
    <col min="14341" max="14343" width="18.5546875" style="92" customWidth="1"/>
    <col min="14344" max="14344" width="25.44140625" style="92" customWidth="1"/>
    <col min="14345" max="14592" width="8.88671875" style="92"/>
    <col min="14593" max="14593" width="56.33203125" style="92" customWidth="1"/>
    <col min="14594" max="14594" width="16.44140625" style="92" customWidth="1"/>
    <col min="14595" max="14595" width="7.33203125" style="92" customWidth="1"/>
    <col min="14596" max="14596" width="11.6640625" style="92" customWidth="1"/>
    <col min="14597" max="14599" width="18.5546875" style="92" customWidth="1"/>
    <col min="14600" max="14600" width="25.44140625" style="92" customWidth="1"/>
    <col min="14601" max="14848" width="8.88671875" style="92"/>
    <col min="14849" max="14849" width="56.33203125" style="92" customWidth="1"/>
    <col min="14850" max="14850" width="16.44140625" style="92" customWidth="1"/>
    <col min="14851" max="14851" width="7.33203125" style="92" customWidth="1"/>
    <col min="14852" max="14852" width="11.6640625" style="92" customWidth="1"/>
    <col min="14853" max="14855" width="18.5546875" style="92" customWidth="1"/>
    <col min="14856" max="14856" width="25.44140625" style="92" customWidth="1"/>
    <col min="14857" max="15104" width="8.88671875" style="92"/>
    <col min="15105" max="15105" width="56.33203125" style="92" customWidth="1"/>
    <col min="15106" max="15106" width="16.44140625" style="92" customWidth="1"/>
    <col min="15107" max="15107" width="7.33203125" style="92" customWidth="1"/>
    <col min="15108" max="15108" width="11.6640625" style="92" customWidth="1"/>
    <col min="15109" max="15111" width="18.5546875" style="92" customWidth="1"/>
    <col min="15112" max="15112" width="25.44140625" style="92" customWidth="1"/>
    <col min="15113" max="15360" width="8.88671875" style="92"/>
    <col min="15361" max="15361" width="56.33203125" style="92" customWidth="1"/>
    <col min="15362" max="15362" width="16.44140625" style="92" customWidth="1"/>
    <col min="15363" max="15363" width="7.33203125" style="92" customWidth="1"/>
    <col min="15364" max="15364" width="11.6640625" style="92" customWidth="1"/>
    <col min="15365" max="15367" width="18.5546875" style="92" customWidth="1"/>
    <col min="15368" max="15368" width="25.44140625" style="92" customWidth="1"/>
    <col min="15369" max="15616" width="8.88671875" style="92"/>
    <col min="15617" max="15617" width="56.33203125" style="92" customWidth="1"/>
    <col min="15618" max="15618" width="16.44140625" style="92" customWidth="1"/>
    <col min="15619" max="15619" width="7.33203125" style="92" customWidth="1"/>
    <col min="15620" max="15620" width="11.6640625" style="92" customWidth="1"/>
    <col min="15621" max="15623" width="18.5546875" style="92" customWidth="1"/>
    <col min="15624" max="15624" width="25.44140625" style="92" customWidth="1"/>
    <col min="15625" max="15872" width="8.88671875" style="92"/>
    <col min="15873" max="15873" width="56.33203125" style="92" customWidth="1"/>
    <col min="15874" max="15874" width="16.44140625" style="92" customWidth="1"/>
    <col min="15875" max="15875" width="7.33203125" style="92" customWidth="1"/>
    <col min="15876" max="15876" width="11.6640625" style="92" customWidth="1"/>
    <col min="15877" max="15879" width="18.5546875" style="92" customWidth="1"/>
    <col min="15880" max="15880" width="25.44140625" style="92" customWidth="1"/>
    <col min="15881" max="16128" width="8.88671875" style="92"/>
    <col min="16129" max="16129" width="56.33203125" style="92" customWidth="1"/>
    <col min="16130" max="16130" width="16.44140625" style="92" customWidth="1"/>
    <col min="16131" max="16131" width="7.33203125" style="92" customWidth="1"/>
    <col min="16132" max="16132" width="11.6640625" style="92" customWidth="1"/>
    <col min="16133" max="16135" width="18.5546875" style="92" customWidth="1"/>
    <col min="16136" max="16136" width="25.44140625" style="92" customWidth="1"/>
    <col min="16137" max="16384" width="8.88671875" style="92"/>
  </cols>
  <sheetData>
    <row r="1" spans="1:10">
      <c r="A1" s="99"/>
      <c r="B1" s="100"/>
      <c r="C1" s="100"/>
      <c r="D1" s="100"/>
      <c r="E1" s="101"/>
      <c r="F1" s="101"/>
      <c r="G1" s="101" t="s">
        <v>274</v>
      </c>
    </row>
    <row r="2" spans="1:10">
      <c r="A2" s="99"/>
      <c r="B2" s="100"/>
      <c r="C2" s="100"/>
      <c r="D2" s="100"/>
      <c r="E2" s="15"/>
      <c r="F2" s="504" t="s">
        <v>275</v>
      </c>
      <c r="G2" s="504"/>
    </row>
    <row r="3" spans="1:10">
      <c r="A3" s="99"/>
      <c r="B3" s="100"/>
      <c r="C3" s="100"/>
      <c r="D3" s="100"/>
      <c r="E3" s="102"/>
      <c r="F3" s="102"/>
      <c r="G3" s="102" t="s">
        <v>6</v>
      </c>
    </row>
    <row r="4" spans="1:10">
      <c r="A4" s="99"/>
      <c r="B4" s="100"/>
      <c r="C4" s="100"/>
      <c r="D4" s="100"/>
      <c r="E4" s="102"/>
      <c r="F4" s="102"/>
      <c r="G4" s="102" t="s">
        <v>7</v>
      </c>
    </row>
    <row r="5" spans="1:10">
      <c r="A5" s="99"/>
      <c r="B5" s="100"/>
      <c r="C5" s="100"/>
      <c r="D5" s="100"/>
      <c r="E5" s="102"/>
      <c r="F5" s="102"/>
      <c r="G5" s="102" t="s">
        <v>8</v>
      </c>
    </row>
    <row r="6" spans="1:10">
      <c r="A6" s="99"/>
      <c r="B6" s="100"/>
      <c r="C6" s="100"/>
      <c r="D6" s="100"/>
      <c r="E6" s="102"/>
      <c r="F6" s="102"/>
      <c r="G6" s="102" t="s">
        <v>1</v>
      </c>
    </row>
    <row r="7" spans="1:10">
      <c r="A7" s="99"/>
      <c r="B7" s="100"/>
      <c r="C7" s="100"/>
      <c r="D7" s="100"/>
      <c r="E7" s="103"/>
      <c r="F7" s="505" t="s">
        <v>365</v>
      </c>
      <c r="G7" s="505"/>
    </row>
    <row r="8" spans="1:10">
      <c r="A8" s="99"/>
      <c r="B8" s="100"/>
      <c r="C8" s="100"/>
      <c r="D8" s="100"/>
      <c r="E8" s="104"/>
      <c r="F8" s="104"/>
      <c r="G8" s="104"/>
    </row>
    <row r="9" spans="1:10" ht="13.5" customHeight="1">
      <c r="A9" s="99"/>
      <c r="B9" s="100"/>
      <c r="C9" s="100"/>
      <c r="D9" s="100"/>
      <c r="E9" s="105"/>
      <c r="F9" s="105"/>
      <c r="G9" s="105"/>
    </row>
    <row r="10" spans="1:10" ht="76.5" customHeight="1">
      <c r="A10" s="506" t="s">
        <v>276</v>
      </c>
      <c r="B10" s="506"/>
      <c r="C10" s="506"/>
      <c r="D10" s="506"/>
      <c r="E10" s="506"/>
      <c r="F10" s="506"/>
      <c r="G10" s="506"/>
      <c r="H10" s="106"/>
    </row>
    <row r="11" spans="1:10" ht="17.25" customHeight="1">
      <c r="A11" s="107"/>
      <c r="B11" s="107"/>
      <c r="C11" s="107"/>
      <c r="D11" s="107"/>
      <c r="E11" s="107"/>
      <c r="F11" s="107"/>
      <c r="G11" s="107"/>
      <c r="H11" s="106"/>
    </row>
    <row r="12" spans="1:10" s="87" customFormat="1" ht="28.5" customHeight="1">
      <c r="A12" s="508" t="s">
        <v>70</v>
      </c>
      <c r="B12" s="509" t="s">
        <v>277</v>
      </c>
      <c r="C12" s="509" t="s">
        <v>278</v>
      </c>
      <c r="D12" s="508" t="s">
        <v>279</v>
      </c>
      <c r="E12" s="507" t="s">
        <v>280</v>
      </c>
      <c r="F12" s="507"/>
      <c r="G12" s="507"/>
      <c r="H12" s="106"/>
      <c r="I12" s="145"/>
      <c r="J12" s="146"/>
    </row>
    <row r="13" spans="1:10" s="87" customFormat="1" ht="19.5" customHeight="1">
      <c r="A13" s="508"/>
      <c r="B13" s="509"/>
      <c r="C13" s="509"/>
      <c r="D13" s="508"/>
      <c r="E13" s="17" t="s">
        <v>2</v>
      </c>
      <c r="F13" s="17" t="s">
        <v>3</v>
      </c>
      <c r="G13" s="18" t="s">
        <v>4</v>
      </c>
      <c r="H13" s="106"/>
      <c r="I13" s="145"/>
      <c r="J13" s="146"/>
    </row>
    <row r="14" spans="1:10" ht="62.4">
      <c r="A14" s="108" t="s">
        <v>281</v>
      </c>
      <c r="B14" s="109" t="s">
        <v>282</v>
      </c>
      <c r="C14" s="109"/>
      <c r="D14" s="109"/>
      <c r="E14" s="110">
        <f>E15</f>
        <v>126</v>
      </c>
      <c r="F14" s="110">
        <f>F15</f>
        <v>20</v>
      </c>
      <c r="G14" s="110">
        <f>G15</f>
        <v>20</v>
      </c>
      <c r="H14" s="106">
        <f>пр.7!G49</f>
        <v>126</v>
      </c>
      <c r="I14" s="106">
        <f>пр.7!H49</f>
        <v>20</v>
      </c>
      <c r="J14" s="106">
        <f>пр.7!I49</f>
        <v>20</v>
      </c>
    </row>
    <row r="15" spans="1:10">
      <c r="A15" s="111" t="s">
        <v>283</v>
      </c>
      <c r="B15" s="112" t="s">
        <v>128</v>
      </c>
      <c r="C15" s="112"/>
      <c r="D15" s="112"/>
      <c r="E15" s="113">
        <f>E16</f>
        <v>126</v>
      </c>
      <c r="F15" s="113">
        <f t="shared" ref="F15:G15" si="0">F16</f>
        <v>20</v>
      </c>
      <c r="G15" s="113">
        <f t="shared" si="0"/>
        <v>20</v>
      </c>
      <c r="H15" s="106"/>
    </row>
    <row r="16" spans="1:10" ht="39.6">
      <c r="A16" s="114" t="s">
        <v>133</v>
      </c>
      <c r="B16" s="112" t="s">
        <v>134</v>
      </c>
      <c r="C16" s="112"/>
      <c r="D16" s="112"/>
      <c r="E16" s="115">
        <f>E17+E19+E22</f>
        <v>126</v>
      </c>
      <c r="F16" s="115">
        <f>F17+F19+F22</f>
        <v>20</v>
      </c>
      <c r="G16" s="115">
        <f>G17+G19+G22</f>
        <v>20</v>
      </c>
      <c r="H16" s="106"/>
    </row>
    <row r="17" spans="1:10">
      <c r="A17" s="62" t="s">
        <v>135</v>
      </c>
      <c r="B17" s="116" t="s">
        <v>136</v>
      </c>
      <c r="C17" s="116"/>
      <c r="D17" s="116"/>
      <c r="E17" s="115">
        <f>E18</f>
        <v>106</v>
      </c>
      <c r="F17" s="115">
        <f>F18</f>
        <v>0</v>
      </c>
      <c r="G17" s="115">
        <f>G18</f>
        <v>0</v>
      </c>
      <c r="H17" s="106"/>
    </row>
    <row r="18" spans="1:10" ht="26.4">
      <c r="A18" s="117" t="s">
        <v>114</v>
      </c>
      <c r="B18" s="112" t="s">
        <v>136</v>
      </c>
      <c r="C18" s="112" t="s">
        <v>172</v>
      </c>
      <c r="D18" s="112" t="s">
        <v>37</v>
      </c>
      <c r="E18" s="113">
        <f>пр.7!G53</f>
        <v>106</v>
      </c>
      <c r="F18" s="113">
        <f>пр.7!H53</f>
        <v>0</v>
      </c>
      <c r="G18" s="113">
        <f>пр.7!I53</f>
        <v>0</v>
      </c>
      <c r="H18" s="106"/>
    </row>
    <row r="19" spans="1:10" s="89" customFormat="1" ht="26.4">
      <c r="A19" s="64" t="s">
        <v>131</v>
      </c>
      <c r="B19" s="112" t="s">
        <v>130</v>
      </c>
      <c r="C19" s="112"/>
      <c r="D19" s="112"/>
      <c r="E19" s="115">
        <f>E20</f>
        <v>19</v>
      </c>
      <c r="F19" s="115">
        <f t="shared" ref="F19:G19" si="1">F20</f>
        <v>19</v>
      </c>
      <c r="G19" s="115">
        <f t="shared" si="1"/>
        <v>19</v>
      </c>
      <c r="H19" s="118"/>
      <c r="I19" s="147"/>
      <c r="J19" s="148"/>
    </row>
    <row r="20" spans="1:10" s="88" customFormat="1" ht="26.4">
      <c r="A20" s="117" t="s">
        <v>114</v>
      </c>
      <c r="B20" s="112" t="s">
        <v>130</v>
      </c>
      <c r="C20" s="112" t="s">
        <v>172</v>
      </c>
      <c r="D20" s="112" t="s">
        <v>37</v>
      </c>
      <c r="E20" s="113">
        <f>пр.7!G51</f>
        <v>19</v>
      </c>
      <c r="F20" s="113">
        <v>19</v>
      </c>
      <c r="G20" s="113">
        <v>19</v>
      </c>
      <c r="H20" s="118"/>
      <c r="I20" s="147"/>
      <c r="J20" s="148"/>
    </row>
    <row r="21" spans="1:10" s="88" customFormat="1" ht="52.8" hidden="1">
      <c r="A21" s="114" t="s">
        <v>140</v>
      </c>
      <c r="B21" s="112" t="s">
        <v>141</v>
      </c>
      <c r="C21" s="112"/>
      <c r="D21" s="112"/>
      <c r="E21" s="119">
        <v>1</v>
      </c>
      <c r="F21" s="119">
        <v>1</v>
      </c>
      <c r="G21" s="119">
        <v>1</v>
      </c>
      <c r="H21" s="118"/>
      <c r="I21" s="147"/>
      <c r="J21" s="148"/>
    </row>
    <row r="22" spans="1:10" s="88" customFormat="1" ht="26.4">
      <c r="A22" s="64" t="s">
        <v>143</v>
      </c>
      <c r="B22" s="112" t="s">
        <v>141</v>
      </c>
      <c r="C22" s="116"/>
      <c r="D22" s="116"/>
      <c r="E22" s="115">
        <f t="shared" ref="E22:G23" si="2">E23</f>
        <v>1</v>
      </c>
      <c r="F22" s="115">
        <f t="shared" si="2"/>
        <v>1</v>
      </c>
      <c r="G22" s="115">
        <f t="shared" si="2"/>
        <v>1</v>
      </c>
      <c r="H22" s="118"/>
      <c r="I22" s="147"/>
      <c r="J22" s="148"/>
    </row>
    <row r="23" spans="1:10" s="88" customFormat="1" ht="26.4">
      <c r="A23" s="117" t="s">
        <v>114</v>
      </c>
      <c r="B23" s="112" t="s">
        <v>141</v>
      </c>
      <c r="C23" s="112" t="s">
        <v>172</v>
      </c>
      <c r="D23" s="112"/>
      <c r="E23" s="113">
        <f t="shared" si="2"/>
        <v>1</v>
      </c>
      <c r="F23" s="113">
        <f t="shared" si="2"/>
        <v>1</v>
      </c>
      <c r="G23" s="113">
        <f t="shared" si="2"/>
        <v>1</v>
      </c>
      <c r="H23" s="118"/>
      <c r="I23" s="147"/>
      <c r="J23" s="148"/>
    </row>
    <row r="24" spans="1:10" s="88" customFormat="1" ht="17.399999999999999">
      <c r="A24" s="120" t="s">
        <v>284</v>
      </c>
      <c r="B24" s="112" t="s">
        <v>141</v>
      </c>
      <c r="C24" s="112" t="s">
        <v>172</v>
      </c>
      <c r="D24" s="112" t="s">
        <v>37</v>
      </c>
      <c r="E24" s="113">
        <f>пр.7!G55</f>
        <v>1</v>
      </c>
      <c r="F24" s="113">
        <f>пр.7!H55</f>
        <v>1</v>
      </c>
      <c r="G24" s="113">
        <f>пр.7!I55</f>
        <v>1</v>
      </c>
      <c r="H24" s="118"/>
      <c r="I24" s="147"/>
      <c r="J24" s="148"/>
    </row>
    <row r="25" spans="1:10" s="90" customFormat="1" ht="54" hidden="1">
      <c r="A25" s="121" t="s">
        <v>285</v>
      </c>
      <c r="B25" s="122" t="s">
        <v>202</v>
      </c>
      <c r="C25" s="116"/>
      <c r="D25" s="116"/>
      <c r="E25" s="123"/>
      <c r="F25" s="123"/>
      <c r="G25" s="123"/>
      <c r="H25" s="118"/>
      <c r="I25" s="150"/>
      <c r="J25" s="151"/>
    </row>
    <row r="26" spans="1:10" s="90" customFormat="1" hidden="1">
      <c r="A26" s="111" t="s">
        <v>283</v>
      </c>
      <c r="B26" s="124" t="s">
        <v>220</v>
      </c>
      <c r="C26" s="112"/>
      <c r="D26" s="112"/>
      <c r="E26" s="119"/>
      <c r="F26" s="119"/>
      <c r="G26" s="119"/>
      <c r="H26" s="118"/>
      <c r="I26" s="150"/>
      <c r="J26" s="151"/>
    </row>
    <row r="27" spans="1:10" s="90" customFormat="1" ht="80.400000000000006" hidden="1">
      <c r="A27" s="125" t="s">
        <v>286</v>
      </c>
      <c r="B27" s="124" t="s">
        <v>222</v>
      </c>
      <c r="C27" s="112"/>
      <c r="D27" s="112"/>
      <c r="E27" s="119"/>
      <c r="F27" s="119"/>
      <c r="G27" s="119"/>
      <c r="H27" s="118"/>
      <c r="I27" s="150"/>
      <c r="J27" s="151"/>
    </row>
    <row r="28" spans="1:10" s="88" customFormat="1" ht="105.6" hidden="1">
      <c r="A28" s="126" t="s">
        <v>287</v>
      </c>
      <c r="B28" s="124" t="s">
        <v>224</v>
      </c>
      <c r="C28" s="112"/>
      <c r="D28" s="112"/>
      <c r="E28" s="119"/>
      <c r="F28" s="119"/>
      <c r="G28" s="119"/>
      <c r="H28" s="118"/>
      <c r="I28" s="147"/>
      <c r="J28" s="148"/>
    </row>
    <row r="29" spans="1:10" s="88" customFormat="1" ht="26.4" hidden="1">
      <c r="A29" s="126" t="s">
        <v>114</v>
      </c>
      <c r="B29" s="124" t="s">
        <v>224</v>
      </c>
      <c r="C29" s="112" t="s">
        <v>172</v>
      </c>
      <c r="D29" s="112"/>
      <c r="E29" s="119"/>
      <c r="F29" s="119"/>
      <c r="G29" s="119"/>
      <c r="H29" s="118"/>
      <c r="I29" s="147"/>
      <c r="J29" s="148"/>
    </row>
    <row r="30" spans="1:10" s="88" customFormat="1" ht="17.399999999999999" hidden="1">
      <c r="A30" s="80" t="s">
        <v>40</v>
      </c>
      <c r="B30" s="124" t="s">
        <v>224</v>
      </c>
      <c r="C30" s="112" t="s">
        <v>172</v>
      </c>
      <c r="D30" s="112" t="s">
        <v>51</v>
      </c>
      <c r="E30" s="119"/>
      <c r="F30" s="119"/>
      <c r="G30" s="119"/>
      <c r="H30" s="118"/>
      <c r="I30" s="147"/>
      <c r="J30" s="148"/>
    </row>
    <row r="31" spans="1:10" s="88" customFormat="1" ht="46.8">
      <c r="A31" s="127" t="s">
        <v>288</v>
      </c>
      <c r="B31" s="128" t="s">
        <v>148</v>
      </c>
      <c r="C31" s="109"/>
      <c r="D31" s="109"/>
      <c r="E31" s="110">
        <f t="shared" ref="E31:F34" si="3">E32</f>
        <v>1107</v>
      </c>
      <c r="F31" s="110">
        <f t="shared" si="3"/>
        <v>1248.5</v>
      </c>
      <c r="G31" s="110">
        <f>G32+G37</f>
        <v>2795.3</v>
      </c>
      <c r="H31" s="118"/>
      <c r="I31" s="147"/>
      <c r="J31" s="148"/>
    </row>
    <row r="32" spans="1:10" s="88" customFormat="1" ht="17.399999999999999">
      <c r="A32" s="111" t="s">
        <v>283</v>
      </c>
      <c r="B32" s="124" t="s">
        <v>149</v>
      </c>
      <c r="C32" s="112"/>
      <c r="D32" s="112"/>
      <c r="E32" s="113">
        <f t="shared" si="3"/>
        <v>1107</v>
      </c>
      <c r="F32" s="113">
        <f t="shared" si="3"/>
        <v>1248.5</v>
      </c>
      <c r="G32" s="113">
        <f>G33</f>
        <v>1866</v>
      </c>
      <c r="H32" s="118"/>
      <c r="I32" s="147"/>
      <c r="J32" s="148"/>
    </row>
    <row r="33" spans="1:10" s="88" customFormat="1" ht="66.599999999999994">
      <c r="A33" s="125" t="s">
        <v>289</v>
      </c>
      <c r="B33" s="124" t="s">
        <v>290</v>
      </c>
      <c r="C33" s="112"/>
      <c r="D33" s="112"/>
      <c r="E33" s="113">
        <f t="shared" si="3"/>
        <v>1107</v>
      </c>
      <c r="F33" s="113">
        <f t="shared" si="3"/>
        <v>1248.5</v>
      </c>
      <c r="G33" s="113">
        <f>G34</f>
        <v>1866</v>
      </c>
      <c r="H33" s="118"/>
      <c r="I33" s="147"/>
      <c r="J33" s="148"/>
    </row>
    <row r="34" spans="1:10" s="88" customFormat="1" ht="52.8">
      <c r="A34" s="129" t="s">
        <v>291</v>
      </c>
      <c r="B34" s="124" t="s">
        <v>152</v>
      </c>
      <c r="C34" s="112"/>
      <c r="D34" s="112"/>
      <c r="E34" s="113">
        <f t="shared" si="3"/>
        <v>1107</v>
      </c>
      <c r="F34" s="113">
        <f t="shared" si="3"/>
        <v>1248.5</v>
      </c>
      <c r="G34" s="113">
        <f>G35</f>
        <v>1866</v>
      </c>
      <c r="H34" s="118"/>
      <c r="I34" s="147"/>
      <c r="J34" s="148"/>
    </row>
    <row r="35" spans="1:10" s="88" customFormat="1" ht="26.4">
      <c r="A35" s="126" t="s">
        <v>114</v>
      </c>
      <c r="B35" s="124" t="s">
        <v>152</v>
      </c>
      <c r="C35" s="112" t="s">
        <v>172</v>
      </c>
      <c r="D35" s="112"/>
      <c r="E35" s="113">
        <v>1107</v>
      </c>
      <c r="F35" s="113">
        <v>1248.5</v>
      </c>
      <c r="G35" s="113">
        <v>1866</v>
      </c>
      <c r="H35" s="118"/>
      <c r="I35" s="147"/>
      <c r="J35" s="148"/>
    </row>
    <row r="36" spans="1:10" s="88" customFormat="1" ht="17.399999999999999">
      <c r="A36" s="80"/>
      <c r="B36" s="124"/>
      <c r="C36" s="112"/>
      <c r="D36" s="112"/>
      <c r="E36" s="130"/>
      <c r="F36" s="130"/>
      <c r="G36" s="130"/>
      <c r="H36" s="118"/>
      <c r="I36" s="147"/>
      <c r="J36" s="148"/>
    </row>
    <row r="37" spans="1:10" s="88" customFormat="1" ht="17.399999999999999">
      <c r="A37" s="111" t="s">
        <v>372</v>
      </c>
      <c r="B37" s="423" t="s">
        <v>363</v>
      </c>
      <c r="C37" s="112"/>
      <c r="D37" s="112"/>
      <c r="E37" s="130"/>
      <c r="F37" s="130"/>
      <c r="G37" s="130">
        <f>G38</f>
        <v>929.3</v>
      </c>
      <c r="H37" s="118"/>
      <c r="I37" s="147"/>
      <c r="J37" s="148"/>
    </row>
    <row r="38" spans="1:10" s="88" customFormat="1" ht="27">
      <c r="A38" s="125" t="s">
        <v>373</v>
      </c>
      <c r="B38" s="423" t="s">
        <v>364</v>
      </c>
      <c r="C38" s="112"/>
      <c r="D38" s="112"/>
      <c r="E38" s="130"/>
      <c r="F38" s="130"/>
      <c r="G38" s="130">
        <f>G39</f>
        <v>929.3</v>
      </c>
      <c r="H38" s="118"/>
      <c r="I38" s="147"/>
      <c r="J38" s="148"/>
    </row>
    <row r="39" spans="1:10" s="88" customFormat="1" ht="26.4">
      <c r="A39" s="129" t="s">
        <v>370</v>
      </c>
      <c r="B39" s="423" t="s">
        <v>362</v>
      </c>
      <c r="C39" s="112"/>
      <c r="D39" s="112"/>
      <c r="E39" s="130"/>
      <c r="F39" s="130"/>
      <c r="G39" s="130">
        <f>G40</f>
        <v>929.3</v>
      </c>
      <c r="H39" s="118"/>
      <c r="I39" s="147"/>
      <c r="J39" s="148"/>
    </row>
    <row r="40" spans="1:10" s="88" customFormat="1" ht="26.4">
      <c r="A40" s="126" t="s">
        <v>114</v>
      </c>
      <c r="B40" s="423" t="s">
        <v>362</v>
      </c>
      <c r="C40" s="422" t="s">
        <v>172</v>
      </c>
      <c r="D40" s="112"/>
      <c r="E40" s="130"/>
      <c r="F40" s="130"/>
      <c r="G40" s="130">
        <v>929.3</v>
      </c>
      <c r="H40" s="118"/>
      <c r="I40" s="147"/>
      <c r="J40" s="148"/>
    </row>
    <row r="41" spans="1:10" s="88" customFormat="1" ht="66">
      <c r="A41" s="131" t="s">
        <v>292</v>
      </c>
      <c r="B41" s="122" t="s">
        <v>154</v>
      </c>
      <c r="C41" s="116"/>
      <c r="D41" s="116"/>
      <c r="E41" s="424">
        <f t="shared" ref="E41:G43" si="4">E42</f>
        <v>2394.1</v>
      </c>
      <c r="F41" s="424">
        <f t="shared" si="4"/>
        <v>0</v>
      </c>
      <c r="G41" s="424">
        <f t="shared" si="4"/>
        <v>0</v>
      </c>
      <c r="H41" s="118"/>
      <c r="I41" s="147"/>
      <c r="J41" s="148"/>
    </row>
    <row r="42" spans="1:10" s="88" customFormat="1" ht="17.399999999999999">
      <c r="A42" s="111" t="s">
        <v>283</v>
      </c>
      <c r="B42" s="124" t="s">
        <v>155</v>
      </c>
      <c r="C42" s="112"/>
      <c r="D42" s="112"/>
      <c r="E42" s="425">
        <f t="shared" si="4"/>
        <v>2394.1</v>
      </c>
      <c r="F42" s="425">
        <f t="shared" si="4"/>
        <v>0</v>
      </c>
      <c r="G42" s="425">
        <f t="shared" si="4"/>
        <v>0</v>
      </c>
      <c r="H42" s="118"/>
      <c r="I42" s="147"/>
      <c r="J42" s="148"/>
    </row>
    <row r="43" spans="1:10" s="88" customFormat="1" ht="66">
      <c r="A43" s="126" t="s">
        <v>292</v>
      </c>
      <c r="B43" s="124" t="s">
        <v>157</v>
      </c>
      <c r="C43" s="112"/>
      <c r="D43" s="112"/>
      <c r="E43" s="425">
        <f t="shared" si="4"/>
        <v>2394.1</v>
      </c>
      <c r="F43" s="425">
        <f t="shared" si="4"/>
        <v>0</v>
      </c>
      <c r="G43" s="425">
        <f t="shared" si="4"/>
        <v>0</v>
      </c>
      <c r="H43" s="118"/>
      <c r="I43" s="147"/>
      <c r="J43" s="148"/>
    </row>
    <row r="44" spans="1:10" s="88" customFormat="1" ht="39.6">
      <c r="A44" s="126" t="s">
        <v>357</v>
      </c>
      <c r="B44" s="423" t="s">
        <v>361</v>
      </c>
      <c r="C44" s="112"/>
      <c r="D44" s="112"/>
      <c r="E44" s="425">
        <f>E45+E46</f>
        <v>2394.1</v>
      </c>
      <c r="F44" s="425">
        <f>F45+F46</f>
        <v>0</v>
      </c>
      <c r="G44" s="425">
        <f>G45+G46</f>
        <v>0</v>
      </c>
      <c r="H44" s="118"/>
      <c r="I44" s="147"/>
      <c r="J44" s="148"/>
    </row>
    <row r="45" spans="1:10" s="88" customFormat="1" ht="26.4">
      <c r="A45" s="126" t="s">
        <v>114</v>
      </c>
      <c r="B45" s="423" t="s">
        <v>361</v>
      </c>
      <c r="C45" s="112" t="s">
        <v>172</v>
      </c>
      <c r="D45" s="422" t="s">
        <v>41</v>
      </c>
      <c r="E45" s="425">
        <f>пр.7!G69</f>
        <v>1286.3</v>
      </c>
      <c r="F45" s="425"/>
      <c r="G45" s="435"/>
      <c r="H45" s="118"/>
      <c r="I45" s="147"/>
      <c r="J45" s="148"/>
    </row>
    <row r="46" spans="1:10" s="88" customFormat="1" ht="26.4">
      <c r="A46" s="126" t="s">
        <v>114</v>
      </c>
      <c r="B46" s="423" t="s">
        <v>361</v>
      </c>
      <c r="C46" s="112" t="s">
        <v>172</v>
      </c>
      <c r="D46" s="422" t="s">
        <v>51</v>
      </c>
      <c r="E46" s="425">
        <f>пр.7!G92</f>
        <v>1107.8</v>
      </c>
      <c r="F46" s="425"/>
      <c r="G46" s="425"/>
      <c r="H46" s="118"/>
      <c r="I46" s="147"/>
      <c r="J46" s="148"/>
    </row>
    <row r="47" spans="1:10" s="88" customFormat="1" ht="40.200000000000003" hidden="1">
      <c r="A47" s="132" t="s">
        <v>225</v>
      </c>
      <c r="B47" s="122" t="s">
        <v>226</v>
      </c>
      <c r="C47" s="112"/>
      <c r="D47" s="112"/>
      <c r="E47" s="424"/>
      <c r="F47" s="424"/>
      <c r="G47" s="424"/>
      <c r="H47" s="118"/>
      <c r="I47" s="147"/>
      <c r="J47" s="148"/>
    </row>
    <row r="48" spans="1:10" s="89" customFormat="1" ht="54" hidden="1">
      <c r="A48" s="133" t="s">
        <v>283</v>
      </c>
      <c r="B48" s="134" t="s">
        <v>227</v>
      </c>
      <c r="C48" s="135"/>
      <c r="D48" s="135"/>
      <c r="E48" s="136"/>
      <c r="F48" s="136"/>
      <c r="G48" s="136"/>
      <c r="H48" s="137" t="s">
        <v>293</v>
      </c>
      <c r="I48" s="152" t="s">
        <v>294</v>
      </c>
      <c r="J48" s="149"/>
    </row>
    <row r="49" spans="1:10" s="89" customFormat="1" ht="49.5" hidden="1" customHeight="1">
      <c r="A49" s="138" t="s">
        <v>228</v>
      </c>
      <c r="B49" s="134" t="s">
        <v>229</v>
      </c>
      <c r="C49" s="135"/>
      <c r="D49" s="135"/>
      <c r="E49" s="136"/>
      <c r="F49" s="136"/>
      <c r="G49" s="136"/>
      <c r="H49" s="139" t="s">
        <v>295</v>
      </c>
      <c r="I49" s="152" t="s">
        <v>296</v>
      </c>
      <c r="J49" s="149"/>
    </row>
    <row r="50" spans="1:10" s="89" customFormat="1" ht="45.75" hidden="1" customHeight="1">
      <c r="A50" s="138" t="s">
        <v>230</v>
      </c>
      <c r="B50" s="134" t="s">
        <v>231</v>
      </c>
      <c r="C50" s="135"/>
      <c r="D50" s="135"/>
      <c r="E50" s="136"/>
      <c r="F50" s="136"/>
      <c r="G50" s="136"/>
      <c r="H50" s="139" t="s">
        <v>297</v>
      </c>
      <c r="I50" s="152" t="s">
        <v>298</v>
      </c>
      <c r="J50" s="149"/>
    </row>
    <row r="51" spans="1:10" s="88" customFormat="1" ht="26.4" hidden="1">
      <c r="A51" s="126" t="s">
        <v>114</v>
      </c>
      <c r="B51" s="134" t="s">
        <v>231</v>
      </c>
      <c r="C51" s="112"/>
      <c r="D51" s="112"/>
      <c r="E51" s="119"/>
      <c r="F51" s="119"/>
      <c r="G51" s="119"/>
      <c r="H51" s="140"/>
      <c r="I51" s="153" t="s">
        <v>298</v>
      </c>
      <c r="J51" s="148"/>
    </row>
    <row r="52" spans="1:10" s="88" customFormat="1" hidden="1">
      <c r="A52" s="80" t="s">
        <v>50</v>
      </c>
      <c r="B52" s="134" t="s">
        <v>231</v>
      </c>
      <c r="C52" s="112" t="s">
        <v>172</v>
      </c>
      <c r="D52" s="112" t="s">
        <v>51</v>
      </c>
      <c r="E52" s="119"/>
      <c r="F52" s="119"/>
      <c r="G52" s="119"/>
      <c r="H52" s="141"/>
      <c r="I52" s="153" t="s">
        <v>298</v>
      </c>
      <c r="J52" s="148"/>
    </row>
    <row r="53" spans="1:10" s="88" customFormat="1" ht="78">
      <c r="A53" s="142" t="s">
        <v>299</v>
      </c>
      <c r="B53" s="76" t="s">
        <v>162</v>
      </c>
      <c r="C53" s="143"/>
      <c r="D53" s="143"/>
      <c r="E53" s="110">
        <f t="shared" ref="E53:G57" si="5">E54</f>
        <v>4.3</v>
      </c>
      <c r="F53" s="110">
        <f t="shared" si="5"/>
        <v>0</v>
      </c>
      <c r="G53" s="110">
        <f t="shared" si="5"/>
        <v>0</v>
      </c>
      <c r="H53" s="118"/>
      <c r="I53" s="147"/>
      <c r="J53" s="148"/>
    </row>
    <row r="54" spans="1:10" s="90" customFormat="1">
      <c r="A54" s="111" t="s">
        <v>283</v>
      </c>
      <c r="B54" s="36" t="s">
        <v>163</v>
      </c>
      <c r="C54" s="112"/>
      <c r="D54" s="112"/>
      <c r="E54" s="113">
        <f t="shared" si="5"/>
        <v>4.3</v>
      </c>
      <c r="F54" s="113">
        <f t="shared" si="5"/>
        <v>0</v>
      </c>
      <c r="G54" s="113">
        <f t="shared" si="5"/>
        <v>0</v>
      </c>
      <c r="H54" s="118"/>
      <c r="I54" s="150"/>
      <c r="J54" s="151"/>
    </row>
    <row r="55" spans="1:10" s="90" customFormat="1" ht="40.799999999999997">
      <c r="A55" s="125" t="s">
        <v>300</v>
      </c>
      <c r="B55" s="36" t="s">
        <v>165</v>
      </c>
      <c r="C55" s="112"/>
      <c r="D55" s="112"/>
      <c r="E55" s="113">
        <f t="shared" si="5"/>
        <v>4.3</v>
      </c>
      <c r="F55" s="113">
        <f t="shared" si="5"/>
        <v>0</v>
      </c>
      <c r="G55" s="113">
        <f t="shared" si="5"/>
        <v>0</v>
      </c>
      <c r="H55" s="118"/>
      <c r="I55" s="150"/>
      <c r="J55" s="151"/>
    </row>
    <row r="56" spans="1:10" s="90" customFormat="1" ht="40.799999999999997">
      <c r="A56" s="144" t="s">
        <v>301</v>
      </c>
      <c r="B56" s="36" t="s">
        <v>167</v>
      </c>
      <c r="C56" s="112"/>
      <c r="D56" s="112"/>
      <c r="E56" s="113">
        <f t="shared" si="5"/>
        <v>4.3</v>
      </c>
      <c r="F56" s="113">
        <f t="shared" si="5"/>
        <v>0</v>
      </c>
      <c r="G56" s="113">
        <f t="shared" si="5"/>
        <v>0</v>
      </c>
      <c r="H56" s="118"/>
      <c r="I56" s="150"/>
      <c r="J56" s="151"/>
    </row>
    <row r="57" spans="1:10" s="90" customFormat="1" ht="26.4">
      <c r="A57" s="126" t="s">
        <v>114</v>
      </c>
      <c r="B57" s="36" t="s">
        <v>167</v>
      </c>
      <c r="C57" s="112" t="s">
        <v>172</v>
      </c>
      <c r="D57" s="112"/>
      <c r="E57" s="113">
        <f t="shared" si="5"/>
        <v>4.3</v>
      </c>
      <c r="F57" s="113">
        <f t="shared" si="5"/>
        <v>0</v>
      </c>
      <c r="G57" s="113">
        <f t="shared" si="5"/>
        <v>0</v>
      </c>
      <c r="H57" s="118"/>
      <c r="I57" s="150"/>
      <c r="J57" s="151"/>
    </row>
    <row r="58" spans="1:10" s="90" customFormat="1">
      <c r="A58" s="80" t="s">
        <v>42</v>
      </c>
      <c r="B58" s="36" t="s">
        <v>167</v>
      </c>
      <c r="C58" s="112" t="s">
        <v>172</v>
      </c>
      <c r="D58" s="112" t="s">
        <v>43</v>
      </c>
      <c r="E58" s="113">
        <f>пр.7!G73</f>
        <v>4.3</v>
      </c>
      <c r="F58" s="113">
        <f>пр.7!H73</f>
        <v>0</v>
      </c>
      <c r="G58" s="113">
        <f>пр.7!I73</f>
        <v>0</v>
      </c>
      <c r="H58" s="118"/>
      <c r="I58" s="150"/>
      <c r="J58" s="151"/>
    </row>
    <row r="59" spans="1:10" s="90" customFormat="1" ht="27.6" hidden="1">
      <c r="A59" s="121" t="s">
        <v>302</v>
      </c>
      <c r="B59" s="42" t="s">
        <v>181</v>
      </c>
      <c r="C59" s="112"/>
      <c r="D59" s="112"/>
      <c r="E59" s="123"/>
      <c r="F59" s="123"/>
      <c r="G59" s="123"/>
      <c r="H59" s="118"/>
      <c r="I59" s="150"/>
      <c r="J59" s="151"/>
    </row>
    <row r="60" spans="1:10" s="90" customFormat="1" hidden="1">
      <c r="A60" s="111" t="s">
        <v>283</v>
      </c>
      <c r="B60" s="36" t="s">
        <v>182</v>
      </c>
      <c r="C60" s="112"/>
      <c r="D60" s="112"/>
      <c r="E60" s="119"/>
      <c r="F60" s="119"/>
      <c r="G60" s="119"/>
      <c r="H60" s="118"/>
      <c r="I60" s="150"/>
      <c r="J60" s="151"/>
    </row>
    <row r="61" spans="1:10" s="90" customFormat="1" ht="27.6" hidden="1">
      <c r="A61" s="125" t="s">
        <v>303</v>
      </c>
      <c r="B61" s="36" t="s">
        <v>184</v>
      </c>
      <c r="C61" s="112"/>
      <c r="D61" s="112"/>
      <c r="E61" s="119"/>
      <c r="F61" s="119"/>
      <c r="G61" s="119"/>
      <c r="H61" s="118"/>
      <c r="I61" s="150"/>
      <c r="J61" s="151"/>
    </row>
    <row r="62" spans="1:10" s="90" customFormat="1" ht="27.6" hidden="1">
      <c r="A62" s="144" t="s">
        <v>304</v>
      </c>
      <c r="B62" s="36" t="s">
        <v>186</v>
      </c>
      <c r="C62" s="112"/>
      <c r="D62" s="112"/>
      <c r="E62" s="119"/>
      <c r="F62" s="119"/>
      <c r="G62" s="119"/>
      <c r="H62" s="118"/>
      <c r="I62" s="150"/>
      <c r="J62" s="151"/>
    </row>
    <row r="63" spans="1:10" s="90" customFormat="1" ht="26.4" hidden="1">
      <c r="A63" s="126" t="s">
        <v>114</v>
      </c>
      <c r="B63" s="36" t="s">
        <v>186</v>
      </c>
      <c r="C63" s="112" t="s">
        <v>172</v>
      </c>
      <c r="D63" s="112"/>
      <c r="E63" s="119"/>
      <c r="F63" s="119"/>
      <c r="G63" s="119"/>
      <c r="H63" s="118"/>
      <c r="I63" s="150"/>
      <c r="J63" s="151"/>
    </row>
    <row r="64" spans="1:10" s="90" customFormat="1" hidden="1">
      <c r="A64" s="80" t="s">
        <v>48</v>
      </c>
      <c r="B64" s="36" t="s">
        <v>186</v>
      </c>
      <c r="C64" s="112" t="s">
        <v>172</v>
      </c>
      <c r="D64" s="112" t="s">
        <v>49</v>
      </c>
      <c r="E64" s="119"/>
      <c r="F64" s="119"/>
      <c r="G64" s="119"/>
      <c r="H64" s="118"/>
      <c r="I64" s="150"/>
      <c r="J64" s="151"/>
    </row>
    <row r="65" spans="1:10" s="90" customFormat="1" ht="46.8">
      <c r="A65" s="142" t="s">
        <v>305</v>
      </c>
      <c r="B65" s="76" t="s">
        <v>188</v>
      </c>
      <c r="C65" s="143"/>
      <c r="D65" s="154"/>
      <c r="E65" s="478">
        <f>E66+E71</f>
        <v>62</v>
      </c>
      <c r="F65" s="110">
        <f t="shared" ref="E65:G69" si="6">F66</f>
        <v>17.600000000000001</v>
      </c>
      <c r="G65" s="110">
        <f t="shared" si="6"/>
        <v>11.2</v>
      </c>
      <c r="H65" s="118">
        <f>пр.7!G84</f>
        <v>62</v>
      </c>
      <c r="I65" s="118">
        <f>пр.7!H84</f>
        <v>17.600000000000001</v>
      </c>
      <c r="J65" s="118">
        <f>пр.7!I84</f>
        <v>11.2</v>
      </c>
    </row>
    <row r="66" spans="1:10" s="90" customFormat="1">
      <c r="A66" s="111" t="s">
        <v>283</v>
      </c>
      <c r="B66" s="36" t="s">
        <v>189</v>
      </c>
      <c r="C66" s="112"/>
      <c r="D66" s="155"/>
      <c r="E66" s="113">
        <f t="shared" si="6"/>
        <v>27.6</v>
      </c>
      <c r="F66" s="113">
        <f t="shared" si="6"/>
        <v>17.600000000000001</v>
      </c>
      <c r="G66" s="113">
        <f t="shared" si="6"/>
        <v>11.2</v>
      </c>
      <c r="H66" s="118"/>
      <c r="I66" s="150"/>
      <c r="J66" s="151"/>
    </row>
    <row r="67" spans="1:10" s="90" customFormat="1" ht="40.799999999999997">
      <c r="A67" s="125" t="s">
        <v>306</v>
      </c>
      <c r="B67" s="36" t="s">
        <v>191</v>
      </c>
      <c r="C67" s="112"/>
      <c r="D67" s="155"/>
      <c r="E67" s="113">
        <f t="shared" si="6"/>
        <v>27.6</v>
      </c>
      <c r="F67" s="113">
        <f t="shared" si="6"/>
        <v>17.600000000000001</v>
      </c>
      <c r="G67" s="113">
        <f t="shared" si="6"/>
        <v>11.2</v>
      </c>
      <c r="H67" s="118"/>
      <c r="I67" s="150"/>
      <c r="J67" s="151"/>
    </row>
    <row r="68" spans="1:10" s="90" customFormat="1" ht="40.799999999999997">
      <c r="A68" s="144" t="s">
        <v>192</v>
      </c>
      <c r="B68" s="36" t="s">
        <v>193</v>
      </c>
      <c r="C68" s="112"/>
      <c r="D68" s="155"/>
      <c r="E68" s="113">
        <f t="shared" si="6"/>
        <v>27.6</v>
      </c>
      <c r="F68" s="113">
        <f t="shared" si="6"/>
        <v>17.600000000000001</v>
      </c>
      <c r="G68" s="113">
        <f t="shared" si="6"/>
        <v>11.2</v>
      </c>
      <c r="H68" s="118"/>
      <c r="I68" s="150"/>
      <c r="J68" s="151"/>
    </row>
    <row r="69" spans="1:10" s="90" customFormat="1" ht="26.4">
      <c r="A69" s="126" t="s">
        <v>114</v>
      </c>
      <c r="B69" s="36" t="s">
        <v>193</v>
      </c>
      <c r="C69" s="112" t="s">
        <v>172</v>
      </c>
      <c r="D69" s="155"/>
      <c r="E69" s="113">
        <f t="shared" si="6"/>
        <v>27.6</v>
      </c>
      <c r="F69" s="113">
        <f t="shared" si="6"/>
        <v>17.600000000000001</v>
      </c>
      <c r="G69" s="113">
        <f t="shared" si="6"/>
        <v>11.2</v>
      </c>
      <c r="H69" s="118"/>
      <c r="I69" s="150"/>
      <c r="J69" s="151"/>
    </row>
    <row r="70" spans="1:10" s="90" customFormat="1">
      <c r="A70" s="80" t="s">
        <v>48</v>
      </c>
      <c r="B70" s="36" t="s">
        <v>193</v>
      </c>
      <c r="C70" s="112" t="s">
        <v>172</v>
      </c>
      <c r="D70" s="155" t="s">
        <v>49</v>
      </c>
      <c r="E70" s="113">
        <f>пр.7!G86</f>
        <v>27.6</v>
      </c>
      <c r="F70" s="113">
        <f>пр.7!H86</f>
        <v>17.600000000000001</v>
      </c>
      <c r="G70" s="113">
        <f>пр.7!I86</f>
        <v>11.2</v>
      </c>
      <c r="H70" s="118"/>
      <c r="I70" s="150"/>
      <c r="J70" s="151"/>
    </row>
    <row r="71" spans="1:10" s="90" customFormat="1">
      <c r="A71" s="40" t="s">
        <v>377</v>
      </c>
      <c r="B71" s="29" t="s">
        <v>378</v>
      </c>
      <c r="C71" s="34"/>
      <c r="D71" s="34"/>
      <c r="E71" s="113">
        <f>пр.7!G87</f>
        <v>34.4</v>
      </c>
      <c r="F71" s="72"/>
      <c r="G71" s="436"/>
      <c r="H71" s="118"/>
      <c r="I71" s="150"/>
      <c r="J71" s="151"/>
    </row>
    <row r="72" spans="1:10" s="90" customFormat="1" ht="27.6">
      <c r="A72" s="40" t="s">
        <v>114</v>
      </c>
      <c r="B72" s="29" t="s">
        <v>378</v>
      </c>
      <c r="C72" s="34" t="s">
        <v>172</v>
      </c>
      <c r="D72" s="34" t="s">
        <v>49</v>
      </c>
      <c r="E72" s="36" t="s">
        <v>381</v>
      </c>
      <c r="F72" s="72"/>
      <c r="G72" s="436"/>
      <c r="H72" s="118"/>
      <c r="I72" s="150"/>
      <c r="J72" s="151"/>
    </row>
    <row r="73" spans="1:10" s="90" customFormat="1" ht="62.4">
      <c r="A73" s="142" t="s">
        <v>307</v>
      </c>
      <c r="B73" s="128" t="s">
        <v>233</v>
      </c>
      <c r="C73" s="143"/>
      <c r="D73" s="143"/>
      <c r="E73" s="110">
        <f>E74</f>
        <v>773.7</v>
      </c>
      <c r="F73" s="110">
        <f>F74</f>
        <v>480</v>
      </c>
      <c r="G73" s="110">
        <f>G74</f>
        <v>233.6</v>
      </c>
      <c r="H73" s="118">
        <f>пр.7!G93</f>
        <v>773.7</v>
      </c>
      <c r="I73" s="118">
        <f>пр.7!H93</f>
        <v>480</v>
      </c>
      <c r="J73" s="118">
        <f>пр.7!I93</f>
        <v>233.6</v>
      </c>
    </row>
    <row r="74" spans="1:10" s="90" customFormat="1">
      <c r="A74" s="111" t="s">
        <v>283</v>
      </c>
      <c r="B74" s="124" t="s">
        <v>234</v>
      </c>
      <c r="C74" s="112"/>
      <c r="D74" s="112"/>
      <c r="E74" s="113">
        <f>E76+E79+E81</f>
        <v>773.7</v>
      </c>
      <c r="F74" s="113">
        <f>F76+F79</f>
        <v>480</v>
      </c>
      <c r="G74" s="113">
        <f>G76+G79</f>
        <v>233.6</v>
      </c>
      <c r="H74" s="118"/>
      <c r="I74" s="150"/>
      <c r="J74" s="151"/>
    </row>
    <row r="75" spans="1:10" s="90" customFormat="1" ht="45.75" customHeight="1">
      <c r="A75" s="156" t="s">
        <v>308</v>
      </c>
      <c r="B75" s="124" t="s">
        <v>236</v>
      </c>
      <c r="C75" s="112"/>
      <c r="D75" s="112"/>
      <c r="E75" s="113">
        <f t="shared" ref="E75:G76" si="7">E76</f>
        <v>80</v>
      </c>
      <c r="F75" s="113">
        <f t="shared" si="7"/>
        <v>80</v>
      </c>
      <c r="G75" s="113">
        <f t="shared" si="7"/>
        <v>30</v>
      </c>
      <c r="H75" s="118"/>
      <c r="I75" s="150"/>
      <c r="J75" s="151"/>
    </row>
    <row r="76" spans="1:10" s="90" customFormat="1" ht="40.799999999999997">
      <c r="A76" s="157" t="s">
        <v>237</v>
      </c>
      <c r="B76" s="124" t="s">
        <v>238</v>
      </c>
      <c r="C76" s="112"/>
      <c r="D76" s="112"/>
      <c r="E76" s="113">
        <f t="shared" si="7"/>
        <v>80</v>
      </c>
      <c r="F76" s="113">
        <f t="shared" si="7"/>
        <v>80</v>
      </c>
      <c r="G76" s="113">
        <f t="shared" si="7"/>
        <v>30</v>
      </c>
      <c r="H76" s="118"/>
      <c r="I76" s="150"/>
      <c r="J76" s="151"/>
    </row>
    <row r="77" spans="1:10" s="90" customFormat="1" ht="26.4">
      <c r="A77" s="126" t="s">
        <v>114</v>
      </c>
      <c r="B77" s="124" t="s">
        <v>238</v>
      </c>
      <c r="C77" s="112" t="s">
        <v>172</v>
      </c>
      <c r="D77" s="422" t="s">
        <v>51</v>
      </c>
      <c r="E77" s="158">
        <f>пр.7!G97</f>
        <v>80</v>
      </c>
      <c r="F77" s="158">
        <f>пр.7!H97</f>
        <v>80</v>
      </c>
      <c r="G77" s="158">
        <f>пр.7!I97</f>
        <v>30</v>
      </c>
      <c r="H77" s="118"/>
      <c r="I77" s="150"/>
      <c r="J77" s="151"/>
    </row>
    <row r="78" spans="1:10" s="90" customFormat="1" hidden="1">
      <c r="A78" s="80" t="s">
        <v>50</v>
      </c>
      <c r="B78" s="124" t="s">
        <v>238</v>
      </c>
      <c r="C78" s="112" t="s">
        <v>172</v>
      </c>
      <c r="D78" s="112" t="s">
        <v>51</v>
      </c>
      <c r="E78" s="113">
        <v>100</v>
      </c>
      <c r="F78" s="113">
        <v>100</v>
      </c>
      <c r="G78" s="113">
        <v>100</v>
      </c>
      <c r="H78" s="118"/>
      <c r="I78" s="150"/>
      <c r="J78" s="151"/>
    </row>
    <row r="79" spans="1:10" s="90" customFormat="1" ht="40.799999999999997">
      <c r="A79" s="80" t="s">
        <v>309</v>
      </c>
      <c r="B79" s="124" t="s">
        <v>310</v>
      </c>
      <c r="C79" s="112"/>
      <c r="D79" s="112"/>
      <c r="E79" s="113">
        <f>E80</f>
        <v>693.7</v>
      </c>
      <c r="F79" s="113">
        <f>F80</f>
        <v>400</v>
      </c>
      <c r="G79" s="113">
        <f>G80</f>
        <v>203.6</v>
      </c>
      <c r="H79" s="118"/>
      <c r="I79" s="150"/>
      <c r="J79" s="151"/>
    </row>
    <row r="80" spans="1:10" s="90" customFormat="1" ht="26.4">
      <c r="A80" s="126" t="s">
        <v>114</v>
      </c>
      <c r="B80" s="124" t="s">
        <v>310</v>
      </c>
      <c r="C80" s="112" t="s">
        <v>172</v>
      </c>
      <c r="D80" s="422" t="s">
        <v>51</v>
      </c>
      <c r="E80" s="113">
        <f>пр.7!G99</f>
        <v>693.7</v>
      </c>
      <c r="F80" s="113">
        <f>пр.7!H99</f>
        <v>400</v>
      </c>
      <c r="G80" s="113">
        <f>пр.7!I99</f>
        <v>203.6</v>
      </c>
      <c r="H80" s="118"/>
      <c r="I80" s="150"/>
      <c r="J80" s="151"/>
    </row>
    <row r="81" spans="1:10" s="90" customFormat="1" hidden="1">
      <c r="A81" s="126"/>
      <c r="B81" s="124"/>
      <c r="C81" s="112"/>
      <c r="D81" s="112"/>
      <c r="E81" s="113"/>
      <c r="F81" s="113"/>
      <c r="G81" s="113"/>
      <c r="H81" s="118"/>
      <c r="I81" s="150"/>
      <c r="J81" s="151"/>
    </row>
    <row r="82" spans="1:10" s="90" customFormat="1" hidden="1">
      <c r="A82" s="126"/>
      <c r="B82" s="124"/>
      <c r="C82" s="422"/>
      <c r="D82" s="422"/>
      <c r="E82" s="119"/>
      <c r="F82" s="119"/>
      <c r="G82" s="119"/>
      <c r="H82" s="118"/>
      <c r="I82" s="150"/>
      <c r="J82" s="151"/>
    </row>
    <row r="83" spans="1:10" s="90" customFormat="1" ht="26.4" hidden="1">
      <c r="A83" s="126" t="s">
        <v>114</v>
      </c>
      <c r="B83" s="124"/>
      <c r="C83" s="159" t="s">
        <v>172</v>
      </c>
      <c r="D83" s="112"/>
      <c r="E83" s="119"/>
      <c r="F83" s="119"/>
      <c r="G83" s="119"/>
      <c r="H83" s="118"/>
      <c r="I83" s="150"/>
      <c r="J83" s="151"/>
    </row>
    <row r="84" spans="1:10" s="90" customFormat="1" hidden="1">
      <c r="A84" s="126" t="s">
        <v>50</v>
      </c>
      <c r="B84" s="124" t="s">
        <v>242</v>
      </c>
      <c r="C84" s="159" t="s">
        <v>172</v>
      </c>
      <c r="D84" s="112" t="s">
        <v>51</v>
      </c>
      <c r="E84" s="119"/>
      <c r="F84" s="119"/>
      <c r="G84" s="119"/>
      <c r="H84" s="118"/>
      <c r="I84" s="150"/>
      <c r="J84" s="151"/>
    </row>
    <row r="85" spans="1:10" s="90" customFormat="1" ht="40.799999999999997">
      <c r="A85" s="121" t="s">
        <v>311</v>
      </c>
      <c r="B85" s="42" t="s">
        <v>247</v>
      </c>
      <c r="C85" s="112"/>
      <c r="D85" s="112"/>
      <c r="E85" s="115">
        <f>E86</f>
        <v>5734.3</v>
      </c>
      <c r="F85" s="115">
        <f t="shared" ref="F85:G89" si="8">F86</f>
        <v>3030.5</v>
      </c>
      <c r="G85" s="115">
        <f t="shared" si="8"/>
        <v>3030.5</v>
      </c>
      <c r="H85" s="118"/>
      <c r="I85" s="150"/>
      <c r="J85" s="151"/>
    </row>
    <row r="86" spans="1:10" s="90" customFormat="1">
      <c r="A86" s="111" t="s">
        <v>283</v>
      </c>
      <c r="B86" s="36" t="s">
        <v>248</v>
      </c>
      <c r="C86" s="112"/>
      <c r="D86" s="112"/>
      <c r="E86" s="113">
        <f>E87</f>
        <v>5734.3</v>
      </c>
      <c r="F86" s="113">
        <f t="shared" si="8"/>
        <v>3030.5</v>
      </c>
      <c r="G86" s="113">
        <f t="shared" si="8"/>
        <v>3030.5</v>
      </c>
      <c r="H86" s="118"/>
      <c r="I86" s="150"/>
      <c r="J86" s="151"/>
    </row>
    <row r="87" spans="1:10" s="90" customFormat="1" ht="40.799999999999997">
      <c r="A87" s="125" t="s">
        <v>312</v>
      </c>
      <c r="B87" s="36" t="s">
        <v>250</v>
      </c>
      <c r="C87" s="112"/>
      <c r="D87" s="112"/>
      <c r="E87" s="113">
        <f>E88+E91+E95</f>
        <v>5734.3</v>
      </c>
      <c r="F87" s="113">
        <f t="shared" si="8"/>
        <v>3030.5</v>
      </c>
      <c r="G87" s="113">
        <f t="shared" si="8"/>
        <v>3030.5</v>
      </c>
      <c r="H87" s="118"/>
      <c r="I87" s="150"/>
      <c r="J87" s="151"/>
    </row>
    <row r="88" spans="1:10" s="90" customFormat="1" ht="27.6">
      <c r="A88" s="144" t="s">
        <v>313</v>
      </c>
      <c r="B88" s="36" t="s">
        <v>314</v>
      </c>
      <c r="C88" s="112"/>
      <c r="D88" s="112"/>
      <c r="E88" s="113">
        <f>E89</f>
        <v>3030.5</v>
      </c>
      <c r="F88" s="113">
        <f t="shared" si="8"/>
        <v>3030.5</v>
      </c>
      <c r="G88" s="113">
        <f t="shared" si="8"/>
        <v>3030.5</v>
      </c>
      <c r="H88" s="118"/>
      <c r="I88" s="150"/>
      <c r="J88" s="151"/>
    </row>
    <row r="89" spans="1:10" s="90" customFormat="1" ht="27.6">
      <c r="A89" s="125" t="s">
        <v>252</v>
      </c>
      <c r="B89" s="36" t="s">
        <v>314</v>
      </c>
      <c r="C89" s="112" t="s">
        <v>253</v>
      </c>
      <c r="D89" s="112"/>
      <c r="E89" s="158">
        <f>E90</f>
        <v>3030.5</v>
      </c>
      <c r="F89" s="158">
        <f t="shared" si="8"/>
        <v>3030.5</v>
      </c>
      <c r="G89" s="158">
        <f t="shared" si="8"/>
        <v>3030.5</v>
      </c>
      <c r="H89" s="118"/>
      <c r="I89" s="150"/>
      <c r="J89" s="151"/>
    </row>
    <row r="90" spans="1:10" s="90" customFormat="1">
      <c r="A90" s="80" t="s">
        <v>54</v>
      </c>
      <c r="B90" s="36" t="s">
        <v>314</v>
      </c>
      <c r="C90" s="112" t="s">
        <v>253</v>
      </c>
      <c r="D90" s="112" t="s">
        <v>55</v>
      </c>
      <c r="E90" s="113">
        <f>пр.7!G106</f>
        <v>3030.5</v>
      </c>
      <c r="F90" s="113">
        <f>пр.7!H106</f>
        <v>3030.5</v>
      </c>
      <c r="G90" s="113">
        <f>пр.7!I106</f>
        <v>3030.5</v>
      </c>
      <c r="H90" s="118"/>
      <c r="I90" s="150"/>
      <c r="J90" s="151"/>
    </row>
    <row r="91" spans="1:10" s="90" customFormat="1" ht="79.2">
      <c r="A91" s="160" t="s">
        <v>315</v>
      </c>
      <c r="B91" s="36" t="s">
        <v>255</v>
      </c>
      <c r="C91" s="112"/>
      <c r="D91" s="112"/>
      <c r="E91" s="113">
        <f>E92</f>
        <v>2103.8000000000002</v>
      </c>
      <c r="F91" s="113"/>
      <c r="G91" s="113"/>
      <c r="H91" s="118"/>
      <c r="I91" s="150"/>
      <c r="J91" s="151"/>
    </row>
    <row r="92" spans="1:10" s="90" customFormat="1" ht="27.6">
      <c r="A92" s="80" t="s">
        <v>252</v>
      </c>
      <c r="B92" s="36" t="s">
        <v>255</v>
      </c>
      <c r="C92" s="112" t="s">
        <v>253</v>
      </c>
      <c r="D92" s="112" t="s">
        <v>55</v>
      </c>
      <c r="E92" s="113">
        <v>2103.8000000000002</v>
      </c>
      <c r="F92" s="113"/>
      <c r="G92" s="113"/>
      <c r="H92" s="118"/>
      <c r="I92" s="150"/>
      <c r="J92" s="151"/>
    </row>
    <row r="93" spans="1:10" s="90" customFormat="1" ht="0.75" customHeight="1">
      <c r="A93" s="121" t="s">
        <v>316</v>
      </c>
      <c r="B93" s="42" t="s">
        <v>267</v>
      </c>
      <c r="C93" s="112"/>
      <c r="D93" s="112"/>
      <c r="E93" s="123">
        <v>658.5</v>
      </c>
      <c r="F93" s="123">
        <v>667.3</v>
      </c>
      <c r="G93" s="123">
        <v>676.2</v>
      </c>
      <c r="H93" s="118"/>
      <c r="I93" s="150"/>
      <c r="J93" s="151"/>
    </row>
    <row r="94" spans="1:10" s="91" customFormat="1" ht="0.75" customHeight="1">
      <c r="A94" s="161" t="s">
        <v>317</v>
      </c>
      <c r="B94" s="162" t="s">
        <v>318</v>
      </c>
      <c r="C94" s="135"/>
      <c r="D94" s="135"/>
      <c r="E94" s="163">
        <v>3296.5</v>
      </c>
      <c r="F94" s="136">
        <v>0</v>
      </c>
      <c r="G94" s="136">
        <v>0</v>
      </c>
      <c r="H94" s="164" t="s">
        <v>319</v>
      </c>
      <c r="I94" s="194"/>
      <c r="J94" s="195"/>
    </row>
    <row r="95" spans="1:10" s="91" customFormat="1">
      <c r="A95" s="144" t="s">
        <v>320</v>
      </c>
      <c r="B95" s="36" t="s">
        <v>367</v>
      </c>
      <c r="C95" s="112" t="s">
        <v>253</v>
      </c>
      <c r="D95" s="112"/>
      <c r="E95" s="123">
        <v>600</v>
      </c>
      <c r="F95" s="113">
        <v>0</v>
      </c>
      <c r="G95" s="113">
        <v>0</v>
      </c>
      <c r="H95" s="164"/>
      <c r="I95" s="194"/>
      <c r="J95" s="195"/>
    </row>
    <row r="96" spans="1:10" s="91" customFormat="1">
      <c r="A96" s="80" t="s">
        <v>368</v>
      </c>
      <c r="B96" s="36" t="s">
        <v>367</v>
      </c>
      <c r="C96" s="112" t="s">
        <v>253</v>
      </c>
      <c r="D96" s="112" t="s">
        <v>55</v>
      </c>
      <c r="E96" s="123">
        <v>600</v>
      </c>
      <c r="F96" s="113">
        <v>0</v>
      </c>
      <c r="G96" s="113">
        <v>0</v>
      </c>
      <c r="H96" s="164"/>
      <c r="I96" s="194"/>
      <c r="J96" s="195"/>
    </row>
    <row r="97" spans="1:11" s="90" customFormat="1" ht="42" customHeight="1">
      <c r="A97" s="73" t="s">
        <v>316</v>
      </c>
      <c r="B97" s="42" t="s">
        <v>267</v>
      </c>
      <c r="C97" s="112"/>
      <c r="D97" s="112"/>
      <c r="E97" s="115">
        <f t="shared" ref="E97:G101" si="9">E98</f>
        <v>749.8</v>
      </c>
      <c r="F97" s="115">
        <f t="shared" si="9"/>
        <v>749.8</v>
      </c>
      <c r="G97" s="115">
        <f t="shared" si="9"/>
        <v>749.8</v>
      </c>
      <c r="H97" s="118"/>
      <c r="I97" s="150"/>
      <c r="J97" s="151"/>
    </row>
    <row r="98" spans="1:11" s="90" customFormat="1">
      <c r="A98" s="111" t="s">
        <v>283</v>
      </c>
      <c r="B98" s="36" t="s">
        <v>268</v>
      </c>
      <c r="C98" s="112"/>
      <c r="D98" s="112"/>
      <c r="E98" s="113">
        <f t="shared" si="9"/>
        <v>749.8</v>
      </c>
      <c r="F98" s="113">
        <f t="shared" si="9"/>
        <v>749.8</v>
      </c>
      <c r="G98" s="113">
        <f t="shared" si="9"/>
        <v>749.8</v>
      </c>
      <c r="H98" s="118"/>
      <c r="I98" s="150"/>
      <c r="J98" s="151"/>
    </row>
    <row r="99" spans="1:11" s="90" customFormat="1" ht="27.6">
      <c r="A99" s="125" t="s">
        <v>321</v>
      </c>
      <c r="B99" s="36" t="s">
        <v>270</v>
      </c>
      <c r="C99" s="112"/>
      <c r="D99" s="112"/>
      <c r="E99" s="113">
        <f t="shared" si="9"/>
        <v>749.8</v>
      </c>
      <c r="F99" s="113">
        <f t="shared" si="9"/>
        <v>749.8</v>
      </c>
      <c r="G99" s="113">
        <f t="shared" si="9"/>
        <v>749.8</v>
      </c>
      <c r="H99" s="118"/>
      <c r="I99" s="150"/>
      <c r="J99" s="151"/>
    </row>
    <row r="100" spans="1:11" s="91" customFormat="1" ht="34.5" customHeight="1">
      <c r="A100" s="144" t="s">
        <v>322</v>
      </c>
      <c r="B100" s="36" t="s">
        <v>323</v>
      </c>
      <c r="C100" s="112"/>
      <c r="D100" s="165"/>
      <c r="E100" s="113">
        <f t="shared" si="9"/>
        <v>749.8</v>
      </c>
      <c r="F100" s="113">
        <f t="shared" si="9"/>
        <v>749.8</v>
      </c>
      <c r="G100" s="113">
        <f t="shared" si="9"/>
        <v>749.8</v>
      </c>
      <c r="H100" s="118"/>
      <c r="I100" s="150"/>
      <c r="J100" s="151"/>
      <c r="K100" s="90"/>
    </row>
    <row r="101" spans="1:11" s="90" customFormat="1" ht="27.6">
      <c r="A101" s="125" t="s">
        <v>252</v>
      </c>
      <c r="B101" s="36" t="s">
        <v>323</v>
      </c>
      <c r="C101" s="112" t="s">
        <v>253</v>
      </c>
      <c r="D101" s="165"/>
      <c r="E101" s="158">
        <f t="shared" si="9"/>
        <v>749.8</v>
      </c>
      <c r="F101" s="158">
        <f t="shared" si="9"/>
        <v>749.8</v>
      </c>
      <c r="G101" s="158">
        <f t="shared" si="9"/>
        <v>749.8</v>
      </c>
      <c r="H101" s="118"/>
      <c r="I101" s="150"/>
      <c r="J101" s="151"/>
    </row>
    <row r="102" spans="1:11" s="88" customFormat="1">
      <c r="A102" s="80" t="s">
        <v>62</v>
      </c>
      <c r="B102" s="36" t="s">
        <v>323</v>
      </c>
      <c r="C102" s="112" t="s">
        <v>253</v>
      </c>
      <c r="D102" s="112" t="s">
        <v>63</v>
      </c>
      <c r="E102" s="113">
        <f>пр.7!G121</f>
        <v>749.8</v>
      </c>
      <c r="F102" s="113">
        <f>пр.7!H121</f>
        <v>749.8</v>
      </c>
      <c r="G102" s="113">
        <f>пр.7!I121</f>
        <v>749.8</v>
      </c>
      <c r="H102" s="118"/>
      <c r="I102" s="150"/>
      <c r="J102" s="151"/>
      <c r="K102" s="90"/>
    </row>
    <row r="103" spans="1:11" s="90" customFormat="1" ht="46.8">
      <c r="A103" s="166" t="s">
        <v>324</v>
      </c>
      <c r="B103" s="167" t="s">
        <v>81</v>
      </c>
      <c r="C103" s="168"/>
      <c r="D103" s="168"/>
      <c r="E103" s="110">
        <f>E104+E109</f>
        <v>11381.6</v>
      </c>
      <c r="F103" s="479">
        <f>F104+F109</f>
        <v>8421.6</v>
      </c>
      <c r="G103" s="110">
        <f>G104+G109</f>
        <v>7452.8</v>
      </c>
      <c r="H103" s="118"/>
      <c r="I103" s="150"/>
      <c r="J103" s="151"/>
    </row>
    <row r="104" spans="1:11" s="90" customFormat="1" ht="39.6">
      <c r="A104" s="169" t="s">
        <v>90</v>
      </c>
      <c r="B104" s="170" t="s">
        <v>91</v>
      </c>
      <c r="C104" s="171"/>
      <c r="D104" s="172"/>
      <c r="E104" s="173">
        <f t="shared" ref="E104:G107" si="10">E105</f>
        <v>2970</v>
      </c>
      <c r="F104" s="173">
        <f t="shared" si="10"/>
        <v>2500</v>
      </c>
      <c r="G104" s="173">
        <f t="shared" si="10"/>
        <v>2000</v>
      </c>
      <c r="H104" s="118"/>
      <c r="I104" s="150"/>
      <c r="J104" s="151"/>
    </row>
    <row r="105" spans="1:11" s="90" customFormat="1">
      <c r="A105" s="174" t="s">
        <v>84</v>
      </c>
      <c r="B105" s="175" t="s">
        <v>92</v>
      </c>
      <c r="C105" s="155"/>
      <c r="D105" s="172"/>
      <c r="E105" s="176">
        <f t="shared" si="10"/>
        <v>2970</v>
      </c>
      <c r="F105" s="176">
        <f t="shared" si="10"/>
        <v>2500</v>
      </c>
      <c r="G105" s="176">
        <f t="shared" si="10"/>
        <v>2000</v>
      </c>
      <c r="H105" s="118"/>
      <c r="I105" s="150"/>
      <c r="J105" s="151"/>
    </row>
    <row r="106" spans="1:11" s="90" customFormat="1">
      <c r="A106" s="177" t="s">
        <v>86</v>
      </c>
      <c r="B106" s="175" t="s">
        <v>93</v>
      </c>
      <c r="C106" s="155"/>
      <c r="D106" s="172"/>
      <c r="E106" s="176">
        <f t="shared" si="10"/>
        <v>2970</v>
      </c>
      <c r="F106" s="176">
        <f t="shared" si="10"/>
        <v>2500</v>
      </c>
      <c r="G106" s="176">
        <f t="shared" si="10"/>
        <v>2000</v>
      </c>
      <c r="H106" s="118"/>
      <c r="I106" s="150"/>
      <c r="J106" s="151"/>
    </row>
    <row r="107" spans="1:11" s="90" customFormat="1" ht="52.8">
      <c r="A107" s="117" t="s">
        <v>94</v>
      </c>
      <c r="B107" s="175" t="s">
        <v>93</v>
      </c>
      <c r="C107" s="155" t="s">
        <v>325</v>
      </c>
      <c r="D107" s="155"/>
      <c r="E107" s="176">
        <f t="shared" si="10"/>
        <v>2970</v>
      </c>
      <c r="F107" s="176">
        <f t="shared" si="10"/>
        <v>2500</v>
      </c>
      <c r="G107" s="176">
        <f t="shared" si="10"/>
        <v>2000</v>
      </c>
      <c r="H107" s="118"/>
      <c r="I107" s="150"/>
      <c r="J107" s="151"/>
    </row>
    <row r="108" spans="1:11" s="90" customFormat="1" ht="39.6">
      <c r="A108" s="178" t="s">
        <v>19</v>
      </c>
      <c r="B108" s="175" t="s">
        <v>93</v>
      </c>
      <c r="C108" s="179" t="s">
        <v>325</v>
      </c>
      <c r="D108" s="179" t="s">
        <v>20</v>
      </c>
      <c r="E108" s="130">
        <f>пр.7!G23</f>
        <v>2970</v>
      </c>
      <c r="F108" s="130">
        <f>пр.7!H23</f>
        <v>2500</v>
      </c>
      <c r="G108" s="130">
        <f>пр.7!I23</f>
        <v>2000</v>
      </c>
      <c r="H108" s="118"/>
      <c r="I108" s="150"/>
      <c r="J108" s="151"/>
    </row>
    <row r="109" spans="1:11" s="90" customFormat="1" ht="26.4">
      <c r="A109" s="169" t="s">
        <v>82</v>
      </c>
      <c r="B109" s="170" t="s">
        <v>83</v>
      </c>
      <c r="C109" s="180"/>
      <c r="D109" s="180"/>
      <c r="E109" s="115">
        <f>E110</f>
        <v>8411.6</v>
      </c>
      <c r="F109" s="115">
        <f>F110</f>
        <v>5921.6</v>
      </c>
      <c r="G109" s="115">
        <f>G110</f>
        <v>5452.8</v>
      </c>
      <c r="H109" s="118"/>
      <c r="I109" s="150"/>
      <c r="J109" s="151"/>
    </row>
    <row r="110" spans="1:11" s="90" customFormat="1">
      <c r="A110" s="174" t="s">
        <v>84</v>
      </c>
      <c r="B110" s="175" t="s">
        <v>85</v>
      </c>
      <c r="C110" s="155"/>
      <c r="D110" s="155"/>
      <c r="E110" s="113">
        <f>E111+E116+E119+E115</f>
        <v>8411.6</v>
      </c>
      <c r="F110" s="113">
        <f>F111+F116+F119+F115</f>
        <v>5921.6</v>
      </c>
      <c r="G110" s="113">
        <f>G111+G116+G119+G115</f>
        <v>5452.8</v>
      </c>
      <c r="H110" s="118"/>
      <c r="I110" s="150"/>
      <c r="J110" s="151"/>
    </row>
    <row r="111" spans="1:11" s="90" customFormat="1">
      <c r="A111" s="177" t="s">
        <v>86</v>
      </c>
      <c r="B111" s="181" t="s">
        <v>87</v>
      </c>
      <c r="C111" s="155"/>
      <c r="D111" s="155"/>
      <c r="E111" s="115">
        <f>E112+E114</f>
        <v>8026.6</v>
      </c>
      <c r="F111" s="115">
        <f>F112+F114</f>
        <v>5898.1</v>
      </c>
      <c r="G111" s="115">
        <f>G112+G114</f>
        <v>5429.3</v>
      </c>
      <c r="H111" s="118"/>
      <c r="I111" s="150"/>
      <c r="J111" s="151"/>
    </row>
    <row r="112" spans="1:11" s="90" customFormat="1" ht="52.8">
      <c r="A112" s="117" t="s">
        <v>94</v>
      </c>
      <c r="B112" s="181" t="s">
        <v>87</v>
      </c>
      <c r="C112" s="155" t="s">
        <v>325</v>
      </c>
      <c r="D112" s="155"/>
      <c r="E112" s="113">
        <f>пр.7!G27</f>
        <v>6417.8</v>
      </c>
      <c r="F112" s="113">
        <f>пр.7!H27</f>
        <v>4898.1000000000004</v>
      </c>
      <c r="G112" s="113">
        <f>пр.7!I27</f>
        <v>4629.3</v>
      </c>
      <c r="H112" s="182"/>
      <c r="I112" s="150"/>
      <c r="J112" s="151"/>
    </row>
    <row r="113" spans="1:11" s="90" customFormat="1" ht="40.799999999999997">
      <c r="A113" s="80" t="s">
        <v>19</v>
      </c>
      <c r="B113" s="181" t="s">
        <v>87</v>
      </c>
      <c r="C113" s="155"/>
      <c r="D113" s="155" t="s">
        <v>20</v>
      </c>
      <c r="E113" s="113">
        <f>E114</f>
        <v>1608.8</v>
      </c>
      <c r="F113" s="113">
        <f>F114</f>
        <v>1000</v>
      </c>
      <c r="G113" s="113">
        <f>G114</f>
        <v>800</v>
      </c>
      <c r="H113" s="118"/>
      <c r="I113" s="150"/>
      <c r="J113" s="151"/>
    </row>
    <row r="114" spans="1:11" s="90" customFormat="1" ht="26.4">
      <c r="A114" s="117" t="s">
        <v>114</v>
      </c>
      <c r="B114" s="181" t="s">
        <v>87</v>
      </c>
      <c r="C114" s="155" t="s">
        <v>172</v>
      </c>
      <c r="D114" s="155" t="s">
        <v>20</v>
      </c>
      <c r="E114" s="113">
        <f>пр.7!G28</f>
        <v>1608.8</v>
      </c>
      <c r="F114" s="113">
        <f>пр.7!H28</f>
        <v>1000</v>
      </c>
      <c r="G114" s="113">
        <f>пр.7!I28</f>
        <v>800</v>
      </c>
      <c r="H114" s="118"/>
      <c r="I114" s="150"/>
      <c r="J114" s="151"/>
    </row>
    <row r="115" spans="1:11" s="90" customFormat="1" ht="40.799999999999997">
      <c r="A115" s="138" t="s">
        <v>17</v>
      </c>
      <c r="B115" s="183" t="s">
        <v>87</v>
      </c>
      <c r="C115" s="184" t="s">
        <v>172</v>
      </c>
      <c r="D115" s="184" t="s">
        <v>18</v>
      </c>
      <c r="E115" s="185">
        <f>пр.7!G19</f>
        <v>149</v>
      </c>
      <c r="F115" s="185">
        <f>пр.7!H19</f>
        <v>20</v>
      </c>
      <c r="G115" s="185">
        <f>пр.7!I19</f>
        <v>20</v>
      </c>
      <c r="H115" s="118"/>
      <c r="I115" s="150"/>
      <c r="J115" s="151"/>
    </row>
    <row r="116" spans="1:11" s="90" customFormat="1" ht="40.799999999999997">
      <c r="A116" s="186" t="s">
        <v>97</v>
      </c>
      <c r="B116" s="181" t="s">
        <v>98</v>
      </c>
      <c r="C116" s="155"/>
      <c r="D116" s="179" t="s">
        <v>22</v>
      </c>
      <c r="E116" s="115">
        <f>E117</f>
        <v>232.5</v>
      </c>
      <c r="F116" s="115">
        <f t="shared" ref="F116:G116" si="11">F117</f>
        <v>0</v>
      </c>
      <c r="G116" s="115">
        <f t="shared" si="11"/>
        <v>0</v>
      </c>
      <c r="H116" s="118"/>
      <c r="I116" s="150"/>
      <c r="J116" s="151"/>
    </row>
    <row r="117" spans="1:11" s="90" customFormat="1" ht="28.2">
      <c r="A117" s="187" t="s">
        <v>21</v>
      </c>
      <c r="B117" s="181" t="s">
        <v>98</v>
      </c>
      <c r="C117" s="188">
        <v>500</v>
      </c>
      <c r="D117" s="155"/>
      <c r="E117" s="113">
        <f>E118</f>
        <v>232.5</v>
      </c>
      <c r="F117" s="113">
        <f>F118</f>
        <v>0</v>
      </c>
      <c r="G117" s="113">
        <f>G118</f>
        <v>0</v>
      </c>
      <c r="H117" s="189"/>
      <c r="I117" s="196"/>
      <c r="J117" s="197"/>
      <c r="K117" s="198"/>
    </row>
    <row r="118" spans="1:11" s="90" customFormat="1">
      <c r="A118" s="117" t="s">
        <v>99</v>
      </c>
      <c r="B118" s="181" t="s">
        <v>98</v>
      </c>
      <c r="C118" s="155" t="s">
        <v>102</v>
      </c>
      <c r="D118" s="155" t="s">
        <v>22</v>
      </c>
      <c r="E118" s="113">
        <f>пр.7!G32</f>
        <v>232.5</v>
      </c>
      <c r="F118" s="113">
        <f>пр.7!H32</f>
        <v>0</v>
      </c>
      <c r="G118" s="113">
        <f>пр.7!I32</f>
        <v>0</v>
      </c>
      <c r="H118" s="118"/>
      <c r="I118" s="150"/>
      <c r="J118" s="151"/>
    </row>
    <row r="119" spans="1:11" s="90" customFormat="1" ht="52.8">
      <c r="A119" s="190" t="s">
        <v>112</v>
      </c>
      <c r="B119" s="181" t="s">
        <v>113</v>
      </c>
      <c r="C119" s="155"/>
      <c r="D119" s="155"/>
      <c r="E119" s="115">
        <v>3.5</v>
      </c>
      <c r="F119" s="115">
        <v>3.5</v>
      </c>
      <c r="G119" s="115">
        <v>3.5</v>
      </c>
      <c r="H119" s="118"/>
      <c r="I119" s="150"/>
      <c r="J119" s="151"/>
    </row>
    <row r="120" spans="1:11" s="90" customFormat="1" ht="26.4">
      <c r="A120" s="117" t="s">
        <v>114</v>
      </c>
      <c r="B120" s="181" t="s">
        <v>113</v>
      </c>
      <c r="C120" s="155" t="s">
        <v>172</v>
      </c>
      <c r="D120" s="155"/>
      <c r="E120" s="113">
        <v>3.5</v>
      </c>
      <c r="F120" s="113">
        <v>3.5</v>
      </c>
      <c r="G120" s="113">
        <v>3.5</v>
      </c>
      <c r="H120" s="182"/>
      <c r="I120" s="150"/>
      <c r="J120" s="151"/>
    </row>
    <row r="121" spans="1:11" s="90" customFormat="1">
      <c r="A121" s="187" t="s">
        <v>28</v>
      </c>
      <c r="B121" s="181" t="s">
        <v>113</v>
      </c>
      <c r="C121" s="155" t="s">
        <v>172</v>
      </c>
      <c r="D121" s="155" t="s">
        <v>29</v>
      </c>
      <c r="E121" s="113">
        <f>пр.7!G39</f>
        <v>3.5</v>
      </c>
      <c r="F121" s="113">
        <f>пр.7!H39</f>
        <v>3.5</v>
      </c>
      <c r="G121" s="113">
        <f>пр.7!I39</f>
        <v>3.5</v>
      </c>
      <c r="H121" s="118"/>
      <c r="I121" s="150"/>
      <c r="J121" s="151"/>
    </row>
    <row r="122" spans="1:11" s="90" customFormat="1" ht="46.8">
      <c r="A122" s="19" t="s">
        <v>115</v>
      </c>
      <c r="B122" s="167" t="s">
        <v>116</v>
      </c>
      <c r="C122" s="109"/>
      <c r="D122" s="154"/>
      <c r="E122" s="110">
        <f>E123</f>
        <v>2434.5</v>
      </c>
      <c r="F122" s="110">
        <f>F123</f>
        <v>1543.8</v>
      </c>
      <c r="G122" s="110">
        <f>G123</f>
        <v>1551</v>
      </c>
      <c r="H122" s="118"/>
      <c r="I122" s="150"/>
      <c r="J122" s="151"/>
    </row>
    <row r="123" spans="1:11" s="90" customFormat="1">
      <c r="A123" s="191" t="s">
        <v>84</v>
      </c>
      <c r="B123" s="192" t="s">
        <v>104</v>
      </c>
      <c r="C123" s="116"/>
      <c r="D123" s="180"/>
      <c r="E123" s="115">
        <f>E124</f>
        <v>2434.5</v>
      </c>
      <c r="F123" s="115">
        <f t="shared" ref="F123:G125" si="12">F124</f>
        <v>1543.8</v>
      </c>
      <c r="G123" s="115">
        <f t="shared" si="12"/>
        <v>1551</v>
      </c>
      <c r="H123" s="118"/>
      <c r="I123" s="150"/>
      <c r="J123" s="151"/>
    </row>
    <row r="124" spans="1:11" s="90" customFormat="1">
      <c r="A124" s="191" t="s">
        <v>84</v>
      </c>
      <c r="B124" s="192" t="s">
        <v>117</v>
      </c>
      <c r="C124" s="116"/>
      <c r="D124" s="180"/>
      <c r="E124" s="115">
        <f>E125+E130+E132+E134+E137+E140+E143+E146</f>
        <v>2434.5</v>
      </c>
      <c r="F124" s="115">
        <f>F125+F130+F132+F134+F137+F140+F143+F146</f>
        <v>1543.8</v>
      </c>
      <c r="G124" s="115">
        <f>G125+G130+G134+G137+G140+G143+G146</f>
        <v>1551</v>
      </c>
      <c r="H124" s="118"/>
      <c r="I124" s="150"/>
      <c r="J124" s="151"/>
    </row>
    <row r="125" spans="1:11" s="90" customFormat="1" ht="54">
      <c r="A125" s="186" t="s">
        <v>118</v>
      </c>
      <c r="B125" s="192" t="s">
        <v>119</v>
      </c>
      <c r="C125" s="116"/>
      <c r="D125" s="180"/>
      <c r="E125" s="115">
        <f>E126</f>
        <v>96.1</v>
      </c>
      <c r="F125" s="115">
        <f t="shared" si="12"/>
        <v>23.5</v>
      </c>
      <c r="G125" s="115">
        <f t="shared" si="12"/>
        <v>23.5</v>
      </c>
      <c r="H125" s="118"/>
      <c r="I125" s="150"/>
      <c r="J125" s="151"/>
    </row>
    <row r="126" spans="1:11" s="90" customFormat="1" ht="26.4">
      <c r="A126" s="117" t="s">
        <v>114</v>
      </c>
      <c r="B126" s="181" t="s">
        <v>119</v>
      </c>
      <c r="C126" s="112" t="s">
        <v>172</v>
      </c>
      <c r="D126" s="112"/>
      <c r="E126" s="115">
        <f>E127</f>
        <v>96.1</v>
      </c>
      <c r="F126" s="115">
        <f>F127</f>
        <v>23.5</v>
      </c>
      <c r="G126" s="115">
        <f>G127</f>
        <v>23.5</v>
      </c>
      <c r="H126" s="118"/>
      <c r="I126" s="150"/>
      <c r="J126" s="151"/>
    </row>
    <row r="127" spans="1:11" s="90" customFormat="1">
      <c r="A127" s="187" t="s">
        <v>28</v>
      </c>
      <c r="B127" s="181" t="s">
        <v>119</v>
      </c>
      <c r="C127" s="112" t="s">
        <v>172</v>
      </c>
      <c r="D127" s="112" t="s">
        <v>29</v>
      </c>
      <c r="E127" s="193">
        <f>пр.7!G40</f>
        <v>96.1</v>
      </c>
      <c r="F127" s="193">
        <f>пр.7!H40</f>
        <v>23.5</v>
      </c>
      <c r="G127" s="193">
        <f>пр.7!I40</f>
        <v>23.5</v>
      </c>
      <c r="H127" s="118"/>
      <c r="I127" s="150"/>
      <c r="J127" s="151"/>
    </row>
    <row r="128" spans="1:11" s="90" customFormat="1">
      <c r="A128" s="117" t="s">
        <v>326</v>
      </c>
      <c r="B128" s="181" t="s">
        <v>119</v>
      </c>
      <c r="C128" s="112"/>
      <c r="D128" s="112"/>
      <c r="E128" s="113">
        <f>E129</f>
        <v>0</v>
      </c>
      <c r="F128" s="113">
        <v>0</v>
      </c>
      <c r="G128" s="113">
        <v>0</v>
      </c>
      <c r="H128" s="118"/>
      <c r="I128" s="150"/>
      <c r="J128" s="151"/>
    </row>
    <row r="129" spans="1:10" s="90" customFormat="1">
      <c r="A129" s="187" t="s">
        <v>28</v>
      </c>
      <c r="B129" s="181" t="s">
        <v>119</v>
      </c>
      <c r="C129" s="112" t="s">
        <v>172</v>
      </c>
      <c r="D129" s="112" t="s">
        <v>29</v>
      </c>
      <c r="E129" s="199"/>
      <c r="F129" s="200"/>
      <c r="G129" s="199"/>
      <c r="H129" s="118"/>
      <c r="I129" s="150"/>
      <c r="J129" s="151"/>
    </row>
    <row r="130" spans="1:10" s="90" customFormat="1" ht="27.6">
      <c r="A130" s="201" t="s">
        <v>109</v>
      </c>
      <c r="B130" s="192" t="s">
        <v>327</v>
      </c>
      <c r="C130" s="116" t="s">
        <v>328</v>
      </c>
      <c r="D130" s="112"/>
      <c r="E130" s="202">
        <f>E131</f>
        <v>10</v>
      </c>
      <c r="F130" s="202">
        <f>F131</f>
        <v>5</v>
      </c>
      <c r="G130" s="202">
        <f>G131</f>
        <v>5</v>
      </c>
      <c r="H130" s="118"/>
      <c r="I130" s="150"/>
      <c r="J130" s="151"/>
    </row>
    <row r="131" spans="1:10" s="90" customFormat="1" ht="27.6">
      <c r="A131" s="187" t="s">
        <v>109</v>
      </c>
      <c r="B131" s="181" t="s">
        <v>327</v>
      </c>
      <c r="C131" s="112" t="s">
        <v>328</v>
      </c>
      <c r="D131" s="112" t="s">
        <v>27</v>
      </c>
      <c r="E131" s="199">
        <f>пр.7!G35</f>
        <v>10</v>
      </c>
      <c r="F131" s="199">
        <f>пр.7!H35</f>
        <v>5</v>
      </c>
      <c r="G131" s="199">
        <f>пр.7!I35</f>
        <v>5</v>
      </c>
      <c r="H131" s="118"/>
      <c r="I131" s="150"/>
      <c r="J131" s="151"/>
    </row>
    <row r="132" spans="1:10" s="90" customFormat="1">
      <c r="A132" s="201" t="s">
        <v>170</v>
      </c>
      <c r="B132" s="192" t="s">
        <v>329</v>
      </c>
      <c r="C132" s="116" t="s">
        <v>107</v>
      </c>
      <c r="D132" s="116"/>
      <c r="E132" s="202">
        <f>E133</f>
        <v>0</v>
      </c>
      <c r="F132" s="202">
        <f>F133</f>
        <v>0</v>
      </c>
      <c r="G132" s="202">
        <f>G133</f>
        <v>0</v>
      </c>
      <c r="H132" s="118"/>
      <c r="I132" s="150"/>
      <c r="J132" s="151"/>
    </row>
    <row r="133" spans="1:10" s="90" customFormat="1">
      <c r="A133" s="187" t="s">
        <v>105</v>
      </c>
      <c r="B133" s="181" t="s">
        <v>329</v>
      </c>
      <c r="C133" s="112" t="s">
        <v>107</v>
      </c>
      <c r="D133" s="112" t="s">
        <v>25</v>
      </c>
      <c r="E133" s="199"/>
      <c r="F133" s="200">
        <v>0</v>
      </c>
      <c r="G133" s="199">
        <v>0</v>
      </c>
      <c r="H133" s="118"/>
      <c r="I133" s="150"/>
      <c r="J133" s="151"/>
    </row>
    <row r="134" spans="1:10" s="90" customFormat="1" ht="27.6">
      <c r="A134" s="203" t="s">
        <v>330</v>
      </c>
      <c r="B134" s="192">
        <v>6890100030</v>
      </c>
      <c r="C134" s="112"/>
      <c r="D134" s="112"/>
      <c r="E134" s="202">
        <f t="shared" ref="E134:G135" si="13">E135</f>
        <v>18.7</v>
      </c>
      <c r="F134" s="202">
        <f t="shared" si="13"/>
        <v>11</v>
      </c>
      <c r="G134" s="202">
        <f t="shared" si="13"/>
        <v>10.5</v>
      </c>
      <c r="H134" s="118"/>
      <c r="I134" s="150"/>
      <c r="J134" s="151"/>
    </row>
    <row r="135" spans="1:10" s="90" customFormat="1" ht="26.4">
      <c r="A135" s="117" t="s">
        <v>114</v>
      </c>
      <c r="B135" s="181">
        <v>6890100030</v>
      </c>
      <c r="C135" s="112" t="s">
        <v>172</v>
      </c>
      <c r="D135" s="112"/>
      <c r="E135" s="199">
        <f t="shared" si="13"/>
        <v>18.7</v>
      </c>
      <c r="F135" s="199">
        <f t="shared" si="13"/>
        <v>11</v>
      </c>
      <c r="G135" s="199">
        <f t="shared" si="13"/>
        <v>10.5</v>
      </c>
      <c r="H135" s="118"/>
      <c r="I135" s="150"/>
      <c r="J135" s="151"/>
    </row>
    <row r="136" spans="1:10" s="90" customFormat="1">
      <c r="A136" s="204" t="s">
        <v>46</v>
      </c>
      <c r="B136" s="181">
        <v>6890100030</v>
      </c>
      <c r="C136" s="112" t="s">
        <v>172</v>
      </c>
      <c r="D136" s="112" t="s">
        <v>47</v>
      </c>
      <c r="E136" s="199">
        <f>пр.7!G78</f>
        <v>18.7</v>
      </c>
      <c r="F136" s="199">
        <f>пр.7!H78</f>
        <v>11</v>
      </c>
      <c r="G136" s="199">
        <f>пр.7!I78</f>
        <v>10.5</v>
      </c>
      <c r="H136" s="118"/>
      <c r="I136" s="150"/>
      <c r="J136" s="151"/>
    </row>
    <row r="137" spans="1:10" s="90" customFormat="1" ht="52.8">
      <c r="A137" s="191" t="s">
        <v>331</v>
      </c>
      <c r="B137" s="170" t="s">
        <v>174</v>
      </c>
      <c r="C137" s="116"/>
      <c r="D137" s="205"/>
      <c r="E137" s="115">
        <f t="shared" ref="E137:G138" si="14">E138</f>
        <v>967.6</v>
      </c>
      <c r="F137" s="115">
        <f t="shared" si="14"/>
        <v>200</v>
      </c>
      <c r="G137" s="115" t="str">
        <f t="shared" si="14"/>
        <v>200</v>
      </c>
      <c r="H137" s="118"/>
      <c r="I137" s="150"/>
      <c r="J137" s="151"/>
    </row>
    <row r="138" spans="1:10" s="90" customFormat="1" ht="26.4">
      <c r="A138" s="117" t="s">
        <v>114</v>
      </c>
      <c r="B138" s="175" t="s">
        <v>174</v>
      </c>
      <c r="C138" s="112" t="s">
        <v>172</v>
      </c>
      <c r="D138" s="165"/>
      <c r="E138" s="113">
        <f t="shared" si="14"/>
        <v>967.6</v>
      </c>
      <c r="F138" s="113">
        <f t="shared" si="14"/>
        <v>200</v>
      </c>
      <c r="G138" s="113" t="str">
        <f t="shared" si="14"/>
        <v>200</v>
      </c>
      <c r="H138" s="118"/>
      <c r="I138" s="150"/>
      <c r="J138" s="151"/>
    </row>
    <row r="139" spans="1:10" s="90" customFormat="1">
      <c r="A139" s="204" t="s">
        <v>46</v>
      </c>
      <c r="B139" s="175" t="s">
        <v>174</v>
      </c>
      <c r="C139" s="112" t="s">
        <v>172</v>
      </c>
      <c r="D139" s="165" t="s">
        <v>47</v>
      </c>
      <c r="E139" s="113">
        <f>пр.7!G80</f>
        <v>967.6</v>
      </c>
      <c r="F139" s="113">
        <v>200</v>
      </c>
      <c r="G139" s="426" t="s">
        <v>172</v>
      </c>
      <c r="H139" s="118"/>
      <c r="I139" s="150"/>
      <c r="J139" s="151"/>
    </row>
    <row r="140" spans="1:10" s="90" customFormat="1">
      <c r="A140" s="206" t="s">
        <v>332</v>
      </c>
      <c r="B140" s="170" t="s">
        <v>333</v>
      </c>
      <c r="C140" s="116"/>
      <c r="D140" s="205"/>
      <c r="E140" s="115">
        <f t="shared" ref="E140:G141" si="15">E141</f>
        <v>84.1</v>
      </c>
      <c r="F140" s="115">
        <f t="shared" si="15"/>
        <v>28</v>
      </c>
      <c r="G140" s="115">
        <f t="shared" si="15"/>
        <v>28</v>
      </c>
      <c r="H140" s="118"/>
      <c r="I140" s="150"/>
      <c r="J140" s="151"/>
    </row>
    <row r="141" spans="1:10" s="90" customFormat="1" ht="26.4">
      <c r="A141" s="117" t="s">
        <v>114</v>
      </c>
      <c r="B141" s="175" t="s">
        <v>333</v>
      </c>
      <c r="C141" s="112" t="s">
        <v>172</v>
      </c>
      <c r="D141" s="165"/>
      <c r="E141" s="113">
        <f t="shared" si="15"/>
        <v>84.1</v>
      </c>
      <c r="F141" s="113">
        <f t="shared" si="15"/>
        <v>28</v>
      </c>
      <c r="G141" s="113">
        <f t="shared" si="15"/>
        <v>28</v>
      </c>
      <c r="H141" s="118"/>
      <c r="I141" s="150"/>
      <c r="J141" s="151"/>
    </row>
    <row r="142" spans="1:10" s="90" customFormat="1">
      <c r="A142" s="204" t="s">
        <v>46</v>
      </c>
      <c r="B142" s="175" t="s">
        <v>333</v>
      </c>
      <c r="C142" s="112" t="s">
        <v>172</v>
      </c>
      <c r="D142" s="165" t="s">
        <v>47</v>
      </c>
      <c r="E142" s="113">
        <f>пр.7!G82</f>
        <v>84.1</v>
      </c>
      <c r="F142" s="113">
        <f>пр.7!H82</f>
        <v>28</v>
      </c>
      <c r="G142" s="113">
        <f>пр.7!I82</f>
        <v>28</v>
      </c>
      <c r="H142" s="118"/>
      <c r="I142" s="150"/>
      <c r="J142" s="151"/>
    </row>
    <row r="143" spans="1:10" s="90" customFormat="1" ht="26.4">
      <c r="A143" s="207" t="s">
        <v>334</v>
      </c>
      <c r="B143" s="208" t="s">
        <v>258</v>
      </c>
      <c r="C143" s="116"/>
      <c r="D143" s="205"/>
      <c r="E143" s="115">
        <f t="shared" ref="E143:G144" si="16">E144</f>
        <v>1043.2</v>
      </c>
      <c r="F143" s="115">
        <f t="shared" si="16"/>
        <v>1043.2</v>
      </c>
      <c r="G143" s="115">
        <f t="shared" si="16"/>
        <v>1043.2</v>
      </c>
      <c r="H143" s="118"/>
      <c r="I143" s="150"/>
      <c r="J143" s="151"/>
    </row>
    <row r="144" spans="1:10" s="90" customFormat="1">
      <c r="A144" s="209" t="s">
        <v>259</v>
      </c>
      <c r="B144" s="210" t="s">
        <v>258</v>
      </c>
      <c r="C144" s="112" t="s">
        <v>335</v>
      </c>
      <c r="D144" s="165"/>
      <c r="E144" s="113">
        <f t="shared" si="16"/>
        <v>1043.2</v>
      </c>
      <c r="F144" s="113">
        <f t="shared" si="16"/>
        <v>1043.2</v>
      </c>
      <c r="G144" s="113">
        <f t="shared" si="16"/>
        <v>1043.2</v>
      </c>
      <c r="H144" s="118"/>
      <c r="I144" s="150"/>
      <c r="J144" s="151"/>
    </row>
    <row r="145" spans="1:10" s="90" customFormat="1">
      <c r="A145" s="211" t="s">
        <v>58</v>
      </c>
      <c r="B145" s="210" t="s">
        <v>258</v>
      </c>
      <c r="C145" s="112" t="s">
        <v>335</v>
      </c>
      <c r="D145" s="165" t="s">
        <v>59</v>
      </c>
      <c r="E145" s="113">
        <f>пр.7!G116</f>
        <v>1043.2</v>
      </c>
      <c r="F145" s="113">
        <f>пр.7!H116</f>
        <v>1043.2</v>
      </c>
      <c r="G145" s="113">
        <f>пр.7!I116</f>
        <v>1043.2</v>
      </c>
      <c r="H145" s="118"/>
      <c r="I145" s="150"/>
      <c r="J145" s="151"/>
    </row>
    <row r="146" spans="1:10" ht="27.6">
      <c r="A146" s="186" t="s">
        <v>122</v>
      </c>
      <c r="B146" s="192" t="s">
        <v>123</v>
      </c>
      <c r="C146" s="116"/>
      <c r="D146" s="205"/>
      <c r="E146" s="115">
        <f t="shared" ref="E146:G147" si="17">E147</f>
        <v>214.8</v>
      </c>
      <c r="F146" s="115">
        <f t="shared" si="17"/>
        <v>233.1</v>
      </c>
      <c r="G146" s="115">
        <f t="shared" si="17"/>
        <v>240.8</v>
      </c>
    </row>
    <row r="147" spans="1:10" ht="52.8">
      <c r="A147" s="117" t="s">
        <v>94</v>
      </c>
      <c r="B147" s="181" t="s">
        <v>123</v>
      </c>
      <c r="C147" s="112" t="s">
        <v>325</v>
      </c>
      <c r="D147" s="165"/>
      <c r="E147" s="113">
        <f t="shared" si="17"/>
        <v>214.8</v>
      </c>
      <c r="F147" s="113">
        <f t="shared" si="17"/>
        <v>233.1</v>
      </c>
      <c r="G147" s="113">
        <f t="shared" si="17"/>
        <v>240.8</v>
      </c>
    </row>
    <row r="148" spans="1:10">
      <c r="A148" s="80" t="s">
        <v>32</v>
      </c>
      <c r="B148" s="181" t="s">
        <v>123</v>
      </c>
      <c r="C148" s="112" t="s">
        <v>325</v>
      </c>
      <c r="D148" s="165" t="s">
        <v>33</v>
      </c>
      <c r="E148" s="119">
        <v>214.8</v>
      </c>
      <c r="F148" s="119">
        <v>233.1</v>
      </c>
      <c r="G148" s="119">
        <v>240.8</v>
      </c>
    </row>
    <row r="149" spans="1:10">
      <c r="A149" s="206" t="s">
        <v>64</v>
      </c>
      <c r="B149" s="192" t="s">
        <v>336</v>
      </c>
      <c r="C149" s="116"/>
      <c r="D149" s="205"/>
      <c r="E149" s="115">
        <f t="shared" ref="E149:G150" si="18">E150</f>
        <v>0</v>
      </c>
      <c r="F149" s="115">
        <f t="shared" si="18"/>
        <v>397.6</v>
      </c>
      <c r="G149" s="115">
        <f t="shared" si="18"/>
        <v>772.1</v>
      </c>
    </row>
    <row r="150" spans="1:10">
      <c r="A150" s="80" t="s">
        <v>326</v>
      </c>
      <c r="B150" s="181" t="s">
        <v>336</v>
      </c>
      <c r="C150" s="112" t="s">
        <v>24</v>
      </c>
      <c r="D150" s="165"/>
      <c r="E150" s="113">
        <f t="shared" si="18"/>
        <v>0</v>
      </c>
      <c r="F150" s="113">
        <f t="shared" si="18"/>
        <v>397.6</v>
      </c>
      <c r="G150" s="113">
        <f t="shared" si="18"/>
        <v>772.1</v>
      </c>
    </row>
    <row r="151" spans="1:10">
      <c r="A151" s="125" t="s">
        <v>64</v>
      </c>
      <c r="B151" s="210" t="s">
        <v>336</v>
      </c>
      <c r="C151" s="112" t="s">
        <v>24</v>
      </c>
      <c r="D151" s="165" t="s">
        <v>66</v>
      </c>
      <c r="E151" s="113"/>
      <c r="F151" s="113">
        <f>пр.7!H125</f>
        <v>397.6</v>
      </c>
      <c r="G151" s="113">
        <f>пр.7!I125</f>
        <v>772.1</v>
      </c>
    </row>
    <row r="152" spans="1:10">
      <c r="A152" s="212" t="s">
        <v>67</v>
      </c>
      <c r="B152" s="213"/>
      <c r="C152" s="213"/>
      <c r="D152" s="213"/>
      <c r="E152" s="214">
        <f>E149+E122+E103+E97+E85+E73+E65+E53+E41+E31+E14</f>
        <v>24767.3</v>
      </c>
      <c r="F152" s="214">
        <f>F149+F122+F103+F97+F85+F73+F65+F53+F41+F31+F14</f>
        <v>15909.4</v>
      </c>
      <c r="G152" s="214">
        <f>G149+G122+G103+G97+G85+G73+G65+G53+G41+G31+G14</f>
        <v>16616.3</v>
      </c>
    </row>
    <row r="153" spans="1:10">
      <c r="A153" s="215"/>
      <c r="B153" s="100"/>
      <c r="C153" s="100"/>
      <c r="D153" s="100"/>
      <c r="E153" s="216">
        <v>24767.3</v>
      </c>
      <c r="F153" s="216">
        <v>15905.3</v>
      </c>
      <c r="G153" s="216">
        <v>16372</v>
      </c>
    </row>
    <row r="154" spans="1:10">
      <c r="E154" s="216">
        <f>E152-E153</f>
        <v>0</v>
      </c>
      <c r="F154" s="216">
        <f t="shared" ref="F154:G154" si="19">F152-F153</f>
        <v>4.1000000000003638</v>
      </c>
      <c r="G154" s="216">
        <f t="shared" si="19"/>
        <v>244.29999999999927</v>
      </c>
    </row>
    <row r="155" spans="1:10">
      <c r="E155" s="217"/>
      <c r="F155" s="217"/>
      <c r="G155" s="218"/>
    </row>
    <row r="156" spans="1:10">
      <c r="E156" s="216"/>
      <c r="F156" s="216"/>
      <c r="G156" s="216"/>
    </row>
    <row r="157" spans="1:10">
      <c r="E157" s="216"/>
      <c r="F157" s="216"/>
      <c r="G157" s="218"/>
    </row>
    <row r="158" spans="1:10">
      <c r="E158" s="219"/>
      <c r="F158" s="220"/>
    </row>
    <row r="159" spans="1:10">
      <c r="E159" s="219"/>
      <c r="F159" s="220"/>
    </row>
    <row r="160" spans="1:10">
      <c r="E160" s="219"/>
      <c r="F160" s="220"/>
    </row>
    <row r="162" spans="5:7">
      <c r="F162" s="94"/>
      <c r="G162" s="94"/>
    </row>
    <row r="163" spans="5:7">
      <c r="E163" s="221"/>
      <c r="F163" s="221"/>
      <c r="G163" s="221"/>
    </row>
  </sheetData>
  <autoFilter ref="A13:WVP154"/>
  <mergeCells count="8">
    <mergeCell ref="F2:G2"/>
    <mergeCell ref="F7:G7"/>
    <mergeCell ref="A10:G10"/>
    <mergeCell ref="E12:G12"/>
    <mergeCell ref="A12:A13"/>
    <mergeCell ref="B12:B13"/>
    <mergeCell ref="C12:C13"/>
    <mergeCell ref="D12:D13"/>
  </mergeCells>
  <pageMargins left="0.62992125984252001" right="0.196850393700787" top="0.39370078740157499" bottom="0.39370078740157499" header="0" footer="0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VU130"/>
  <sheetViews>
    <sheetView tabSelected="1" view="pageBreakPreview" topLeftCell="A109" zoomScaleNormal="85" workbookViewId="0">
      <selection activeCell="G96" sqref="G96"/>
    </sheetView>
  </sheetViews>
  <sheetFormatPr defaultRowHeight="13.8"/>
  <cols>
    <col min="1" max="1" width="48.88671875" style="12" customWidth="1"/>
    <col min="2" max="2" width="6.5546875" style="12" customWidth="1"/>
    <col min="3" max="3" width="4.5546875" style="3" customWidth="1"/>
    <col min="4" max="4" width="4" style="3" customWidth="1"/>
    <col min="5" max="5" width="18.5546875" style="3" customWidth="1"/>
    <col min="6" max="6" width="6.5546875" style="3" customWidth="1"/>
    <col min="7" max="8" width="16.33203125" style="3" customWidth="1"/>
    <col min="9" max="9" width="16.33203125" style="13" customWidth="1"/>
    <col min="10" max="10" width="10.44140625" style="12" hidden="1" customWidth="1"/>
    <col min="11" max="11" width="5.5546875" style="12" hidden="1" customWidth="1"/>
    <col min="12" max="13" width="8.88671875" style="12" hidden="1" customWidth="1"/>
    <col min="14" max="14" width="22.44140625" style="12" customWidth="1"/>
    <col min="15" max="15" width="7" style="12" bestFit="1" customWidth="1"/>
    <col min="16" max="16" width="5.88671875" style="12" customWidth="1"/>
    <col min="17" max="17" width="6.109375" style="12" customWidth="1"/>
    <col min="18" max="256" width="9.109375" style="12"/>
    <col min="257" max="257" width="48.88671875" style="12" customWidth="1"/>
    <col min="258" max="258" width="6.5546875" style="12" customWidth="1"/>
    <col min="259" max="259" width="4.5546875" style="12" customWidth="1"/>
    <col min="260" max="260" width="4" style="12" customWidth="1"/>
    <col min="261" max="261" width="13.33203125" style="12" customWidth="1"/>
    <col min="262" max="262" width="6.5546875" style="12" customWidth="1"/>
    <col min="263" max="265" width="12.44140625" style="12" customWidth="1"/>
    <col min="266" max="269" width="9" style="12" hidden="1" customWidth="1"/>
    <col min="270" max="270" width="22.44140625" style="12" customWidth="1"/>
    <col min="271" max="272" width="5.88671875" style="12" customWidth="1"/>
    <col min="273" max="273" width="6.109375" style="12" customWidth="1"/>
    <col min="274" max="512" width="9.109375" style="12"/>
    <col min="513" max="513" width="48.88671875" style="12" customWidth="1"/>
    <col min="514" max="514" width="6.5546875" style="12" customWidth="1"/>
    <col min="515" max="515" width="4.5546875" style="12" customWidth="1"/>
    <col min="516" max="516" width="4" style="12" customWidth="1"/>
    <col min="517" max="517" width="13.33203125" style="12" customWidth="1"/>
    <col min="518" max="518" width="6.5546875" style="12" customWidth="1"/>
    <col min="519" max="521" width="12.44140625" style="12" customWidth="1"/>
    <col min="522" max="525" width="9" style="12" hidden="1" customWidth="1"/>
    <col min="526" max="526" width="22.44140625" style="12" customWidth="1"/>
    <col min="527" max="528" width="5.88671875" style="12" customWidth="1"/>
    <col min="529" max="529" width="6.109375" style="12" customWidth="1"/>
    <col min="530" max="768" width="9.109375" style="12"/>
    <col min="769" max="769" width="48.88671875" style="12" customWidth="1"/>
    <col min="770" max="770" width="6.5546875" style="12" customWidth="1"/>
    <col min="771" max="771" width="4.5546875" style="12" customWidth="1"/>
    <col min="772" max="772" width="4" style="12" customWidth="1"/>
    <col min="773" max="773" width="13.33203125" style="12" customWidth="1"/>
    <col min="774" max="774" width="6.5546875" style="12" customWidth="1"/>
    <col min="775" max="777" width="12.44140625" style="12" customWidth="1"/>
    <col min="778" max="781" width="9" style="12" hidden="1" customWidth="1"/>
    <col min="782" max="782" width="22.44140625" style="12" customWidth="1"/>
    <col min="783" max="784" width="5.88671875" style="12" customWidth="1"/>
    <col min="785" max="785" width="6.109375" style="12" customWidth="1"/>
    <col min="786" max="1024" width="9.109375" style="12"/>
    <col min="1025" max="1025" width="48.88671875" style="12" customWidth="1"/>
    <col min="1026" max="1026" width="6.5546875" style="12" customWidth="1"/>
    <col min="1027" max="1027" width="4.5546875" style="12" customWidth="1"/>
    <col min="1028" max="1028" width="4" style="12" customWidth="1"/>
    <col min="1029" max="1029" width="13.33203125" style="12" customWidth="1"/>
    <col min="1030" max="1030" width="6.5546875" style="12" customWidth="1"/>
    <col min="1031" max="1033" width="12.44140625" style="12" customWidth="1"/>
    <col min="1034" max="1037" width="9" style="12" hidden="1" customWidth="1"/>
    <col min="1038" max="1038" width="22.44140625" style="12" customWidth="1"/>
    <col min="1039" max="1040" width="5.88671875" style="12" customWidth="1"/>
    <col min="1041" max="1041" width="6.109375" style="12" customWidth="1"/>
    <col min="1042" max="1280" width="9.109375" style="12"/>
    <col min="1281" max="1281" width="48.88671875" style="12" customWidth="1"/>
    <col min="1282" max="1282" width="6.5546875" style="12" customWidth="1"/>
    <col min="1283" max="1283" width="4.5546875" style="12" customWidth="1"/>
    <col min="1284" max="1284" width="4" style="12" customWidth="1"/>
    <col min="1285" max="1285" width="13.33203125" style="12" customWidth="1"/>
    <col min="1286" max="1286" width="6.5546875" style="12" customWidth="1"/>
    <col min="1287" max="1289" width="12.44140625" style="12" customWidth="1"/>
    <col min="1290" max="1293" width="9" style="12" hidden="1" customWidth="1"/>
    <col min="1294" max="1294" width="22.44140625" style="12" customWidth="1"/>
    <col min="1295" max="1296" width="5.88671875" style="12" customWidth="1"/>
    <col min="1297" max="1297" width="6.109375" style="12" customWidth="1"/>
    <col min="1298" max="1536" width="9.109375" style="12"/>
    <col min="1537" max="1537" width="48.88671875" style="12" customWidth="1"/>
    <col min="1538" max="1538" width="6.5546875" style="12" customWidth="1"/>
    <col min="1539" max="1539" width="4.5546875" style="12" customWidth="1"/>
    <col min="1540" max="1540" width="4" style="12" customWidth="1"/>
    <col min="1541" max="1541" width="13.33203125" style="12" customWidth="1"/>
    <col min="1542" max="1542" width="6.5546875" style="12" customWidth="1"/>
    <col min="1543" max="1545" width="12.44140625" style="12" customWidth="1"/>
    <col min="1546" max="1549" width="9" style="12" hidden="1" customWidth="1"/>
    <col min="1550" max="1550" width="22.44140625" style="12" customWidth="1"/>
    <col min="1551" max="1552" width="5.88671875" style="12" customWidth="1"/>
    <col min="1553" max="1553" width="6.109375" style="12" customWidth="1"/>
    <col min="1554" max="1792" width="9.109375" style="12"/>
    <col min="1793" max="1793" width="48.88671875" style="12" customWidth="1"/>
    <col min="1794" max="1794" width="6.5546875" style="12" customWidth="1"/>
    <col min="1795" max="1795" width="4.5546875" style="12" customWidth="1"/>
    <col min="1796" max="1796" width="4" style="12" customWidth="1"/>
    <col min="1797" max="1797" width="13.33203125" style="12" customWidth="1"/>
    <col min="1798" max="1798" width="6.5546875" style="12" customWidth="1"/>
    <col min="1799" max="1801" width="12.44140625" style="12" customWidth="1"/>
    <col min="1802" max="1805" width="9" style="12" hidden="1" customWidth="1"/>
    <col min="1806" max="1806" width="22.44140625" style="12" customWidth="1"/>
    <col min="1807" max="1808" width="5.88671875" style="12" customWidth="1"/>
    <col min="1809" max="1809" width="6.109375" style="12" customWidth="1"/>
    <col min="1810" max="2048" width="9.109375" style="12"/>
    <col min="2049" max="2049" width="48.88671875" style="12" customWidth="1"/>
    <col min="2050" max="2050" width="6.5546875" style="12" customWidth="1"/>
    <col min="2051" max="2051" width="4.5546875" style="12" customWidth="1"/>
    <col min="2052" max="2052" width="4" style="12" customWidth="1"/>
    <col min="2053" max="2053" width="13.33203125" style="12" customWidth="1"/>
    <col min="2054" max="2054" width="6.5546875" style="12" customWidth="1"/>
    <col min="2055" max="2057" width="12.44140625" style="12" customWidth="1"/>
    <col min="2058" max="2061" width="9" style="12" hidden="1" customWidth="1"/>
    <col min="2062" max="2062" width="22.44140625" style="12" customWidth="1"/>
    <col min="2063" max="2064" width="5.88671875" style="12" customWidth="1"/>
    <col min="2065" max="2065" width="6.109375" style="12" customWidth="1"/>
    <col min="2066" max="2304" width="9.109375" style="12"/>
    <col min="2305" max="2305" width="48.88671875" style="12" customWidth="1"/>
    <col min="2306" max="2306" width="6.5546875" style="12" customWidth="1"/>
    <col min="2307" max="2307" width="4.5546875" style="12" customWidth="1"/>
    <col min="2308" max="2308" width="4" style="12" customWidth="1"/>
    <col min="2309" max="2309" width="13.33203125" style="12" customWidth="1"/>
    <col min="2310" max="2310" width="6.5546875" style="12" customWidth="1"/>
    <col min="2311" max="2313" width="12.44140625" style="12" customWidth="1"/>
    <col min="2314" max="2317" width="9" style="12" hidden="1" customWidth="1"/>
    <col min="2318" max="2318" width="22.44140625" style="12" customWidth="1"/>
    <col min="2319" max="2320" width="5.88671875" style="12" customWidth="1"/>
    <col min="2321" max="2321" width="6.109375" style="12" customWidth="1"/>
    <col min="2322" max="2560" width="9.109375" style="12"/>
    <col min="2561" max="2561" width="48.88671875" style="12" customWidth="1"/>
    <col min="2562" max="2562" width="6.5546875" style="12" customWidth="1"/>
    <col min="2563" max="2563" width="4.5546875" style="12" customWidth="1"/>
    <col min="2564" max="2564" width="4" style="12" customWidth="1"/>
    <col min="2565" max="2565" width="13.33203125" style="12" customWidth="1"/>
    <col min="2566" max="2566" width="6.5546875" style="12" customWidth="1"/>
    <col min="2567" max="2569" width="12.44140625" style="12" customWidth="1"/>
    <col min="2570" max="2573" width="9" style="12" hidden="1" customWidth="1"/>
    <col min="2574" max="2574" width="22.44140625" style="12" customWidth="1"/>
    <col min="2575" max="2576" width="5.88671875" style="12" customWidth="1"/>
    <col min="2577" max="2577" width="6.109375" style="12" customWidth="1"/>
    <col min="2578" max="2816" width="9.109375" style="12"/>
    <col min="2817" max="2817" width="48.88671875" style="12" customWidth="1"/>
    <col min="2818" max="2818" width="6.5546875" style="12" customWidth="1"/>
    <col min="2819" max="2819" width="4.5546875" style="12" customWidth="1"/>
    <col min="2820" max="2820" width="4" style="12" customWidth="1"/>
    <col min="2821" max="2821" width="13.33203125" style="12" customWidth="1"/>
    <col min="2822" max="2822" width="6.5546875" style="12" customWidth="1"/>
    <col min="2823" max="2825" width="12.44140625" style="12" customWidth="1"/>
    <col min="2826" max="2829" width="9" style="12" hidden="1" customWidth="1"/>
    <col min="2830" max="2830" width="22.44140625" style="12" customWidth="1"/>
    <col min="2831" max="2832" width="5.88671875" style="12" customWidth="1"/>
    <col min="2833" max="2833" width="6.109375" style="12" customWidth="1"/>
    <col min="2834" max="3072" width="9.109375" style="12"/>
    <col min="3073" max="3073" width="48.88671875" style="12" customWidth="1"/>
    <col min="3074" max="3074" width="6.5546875" style="12" customWidth="1"/>
    <col min="3075" max="3075" width="4.5546875" style="12" customWidth="1"/>
    <col min="3076" max="3076" width="4" style="12" customWidth="1"/>
    <col min="3077" max="3077" width="13.33203125" style="12" customWidth="1"/>
    <col min="3078" max="3078" width="6.5546875" style="12" customWidth="1"/>
    <col min="3079" max="3081" width="12.44140625" style="12" customWidth="1"/>
    <col min="3082" max="3085" width="9" style="12" hidden="1" customWidth="1"/>
    <col min="3086" max="3086" width="22.44140625" style="12" customWidth="1"/>
    <col min="3087" max="3088" width="5.88671875" style="12" customWidth="1"/>
    <col min="3089" max="3089" width="6.109375" style="12" customWidth="1"/>
    <col min="3090" max="3328" width="9.109375" style="12"/>
    <col min="3329" max="3329" width="48.88671875" style="12" customWidth="1"/>
    <col min="3330" max="3330" width="6.5546875" style="12" customWidth="1"/>
    <col min="3331" max="3331" width="4.5546875" style="12" customWidth="1"/>
    <col min="3332" max="3332" width="4" style="12" customWidth="1"/>
    <col min="3333" max="3333" width="13.33203125" style="12" customWidth="1"/>
    <col min="3334" max="3334" width="6.5546875" style="12" customWidth="1"/>
    <col min="3335" max="3337" width="12.44140625" style="12" customWidth="1"/>
    <col min="3338" max="3341" width="9" style="12" hidden="1" customWidth="1"/>
    <col min="3342" max="3342" width="22.44140625" style="12" customWidth="1"/>
    <col min="3343" max="3344" width="5.88671875" style="12" customWidth="1"/>
    <col min="3345" max="3345" width="6.109375" style="12" customWidth="1"/>
    <col min="3346" max="3584" width="9.109375" style="12"/>
    <col min="3585" max="3585" width="48.88671875" style="12" customWidth="1"/>
    <col min="3586" max="3586" width="6.5546875" style="12" customWidth="1"/>
    <col min="3587" max="3587" width="4.5546875" style="12" customWidth="1"/>
    <col min="3588" max="3588" width="4" style="12" customWidth="1"/>
    <col min="3589" max="3589" width="13.33203125" style="12" customWidth="1"/>
    <col min="3590" max="3590" width="6.5546875" style="12" customWidth="1"/>
    <col min="3591" max="3593" width="12.44140625" style="12" customWidth="1"/>
    <col min="3594" max="3597" width="9" style="12" hidden="1" customWidth="1"/>
    <col min="3598" max="3598" width="22.44140625" style="12" customWidth="1"/>
    <col min="3599" max="3600" width="5.88671875" style="12" customWidth="1"/>
    <col min="3601" max="3601" width="6.109375" style="12" customWidth="1"/>
    <col min="3602" max="3840" width="9.109375" style="12"/>
    <col min="3841" max="3841" width="48.88671875" style="12" customWidth="1"/>
    <col min="3842" max="3842" width="6.5546875" style="12" customWidth="1"/>
    <col min="3843" max="3843" width="4.5546875" style="12" customWidth="1"/>
    <col min="3844" max="3844" width="4" style="12" customWidth="1"/>
    <col min="3845" max="3845" width="13.33203125" style="12" customWidth="1"/>
    <col min="3846" max="3846" width="6.5546875" style="12" customWidth="1"/>
    <col min="3847" max="3849" width="12.44140625" style="12" customWidth="1"/>
    <col min="3850" max="3853" width="9" style="12" hidden="1" customWidth="1"/>
    <col min="3854" max="3854" width="22.44140625" style="12" customWidth="1"/>
    <col min="3855" max="3856" width="5.88671875" style="12" customWidth="1"/>
    <col min="3857" max="3857" width="6.109375" style="12" customWidth="1"/>
    <col min="3858" max="4096" width="9.109375" style="12"/>
    <col min="4097" max="4097" width="48.88671875" style="12" customWidth="1"/>
    <col min="4098" max="4098" width="6.5546875" style="12" customWidth="1"/>
    <col min="4099" max="4099" width="4.5546875" style="12" customWidth="1"/>
    <col min="4100" max="4100" width="4" style="12" customWidth="1"/>
    <col min="4101" max="4101" width="13.33203125" style="12" customWidth="1"/>
    <col min="4102" max="4102" width="6.5546875" style="12" customWidth="1"/>
    <col min="4103" max="4105" width="12.44140625" style="12" customWidth="1"/>
    <col min="4106" max="4109" width="9" style="12" hidden="1" customWidth="1"/>
    <col min="4110" max="4110" width="22.44140625" style="12" customWidth="1"/>
    <col min="4111" max="4112" width="5.88671875" style="12" customWidth="1"/>
    <col min="4113" max="4113" width="6.109375" style="12" customWidth="1"/>
    <col min="4114" max="4352" width="9.109375" style="12"/>
    <col min="4353" max="4353" width="48.88671875" style="12" customWidth="1"/>
    <col min="4354" max="4354" width="6.5546875" style="12" customWidth="1"/>
    <col min="4355" max="4355" width="4.5546875" style="12" customWidth="1"/>
    <col min="4356" max="4356" width="4" style="12" customWidth="1"/>
    <col min="4357" max="4357" width="13.33203125" style="12" customWidth="1"/>
    <col min="4358" max="4358" width="6.5546875" style="12" customWidth="1"/>
    <col min="4359" max="4361" width="12.44140625" style="12" customWidth="1"/>
    <col min="4362" max="4365" width="9" style="12" hidden="1" customWidth="1"/>
    <col min="4366" max="4366" width="22.44140625" style="12" customWidth="1"/>
    <col min="4367" max="4368" width="5.88671875" style="12" customWidth="1"/>
    <col min="4369" max="4369" width="6.109375" style="12" customWidth="1"/>
    <col min="4370" max="4608" width="9.109375" style="12"/>
    <col min="4609" max="4609" width="48.88671875" style="12" customWidth="1"/>
    <col min="4610" max="4610" width="6.5546875" style="12" customWidth="1"/>
    <col min="4611" max="4611" width="4.5546875" style="12" customWidth="1"/>
    <col min="4612" max="4612" width="4" style="12" customWidth="1"/>
    <col min="4613" max="4613" width="13.33203125" style="12" customWidth="1"/>
    <col min="4614" max="4614" width="6.5546875" style="12" customWidth="1"/>
    <col min="4615" max="4617" width="12.44140625" style="12" customWidth="1"/>
    <col min="4618" max="4621" width="9" style="12" hidden="1" customWidth="1"/>
    <col min="4622" max="4622" width="22.44140625" style="12" customWidth="1"/>
    <col min="4623" max="4624" width="5.88671875" style="12" customWidth="1"/>
    <col min="4625" max="4625" width="6.109375" style="12" customWidth="1"/>
    <col min="4626" max="4864" width="9.109375" style="12"/>
    <col min="4865" max="4865" width="48.88671875" style="12" customWidth="1"/>
    <col min="4866" max="4866" width="6.5546875" style="12" customWidth="1"/>
    <col min="4867" max="4867" width="4.5546875" style="12" customWidth="1"/>
    <col min="4868" max="4868" width="4" style="12" customWidth="1"/>
    <col min="4869" max="4869" width="13.33203125" style="12" customWidth="1"/>
    <col min="4870" max="4870" width="6.5546875" style="12" customWidth="1"/>
    <col min="4871" max="4873" width="12.44140625" style="12" customWidth="1"/>
    <col min="4874" max="4877" width="9" style="12" hidden="1" customWidth="1"/>
    <col min="4878" max="4878" width="22.44140625" style="12" customWidth="1"/>
    <col min="4879" max="4880" width="5.88671875" style="12" customWidth="1"/>
    <col min="4881" max="4881" width="6.109375" style="12" customWidth="1"/>
    <col min="4882" max="5120" width="9.109375" style="12"/>
    <col min="5121" max="5121" width="48.88671875" style="12" customWidth="1"/>
    <col min="5122" max="5122" width="6.5546875" style="12" customWidth="1"/>
    <col min="5123" max="5123" width="4.5546875" style="12" customWidth="1"/>
    <col min="5124" max="5124" width="4" style="12" customWidth="1"/>
    <col min="5125" max="5125" width="13.33203125" style="12" customWidth="1"/>
    <col min="5126" max="5126" width="6.5546875" style="12" customWidth="1"/>
    <col min="5127" max="5129" width="12.44140625" style="12" customWidth="1"/>
    <col min="5130" max="5133" width="9" style="12" hidden="1" customWidth="1"/>
    <col min="5134" max="5134" width="22.44140625" style="12" customWidth="1"/>
    <col min="5135" max="5136" width="5.88671875" style="12" customWidth="1"/>
    <col min="5137" max="5137" width="6.109375" style="12" customWidth="1"/>
    <col min="5138" max="5376" width="9.109375" style="12"/>
    <col min="5377" max="5377" width="48.88671875" style="12" customWidth="1"/>
    <col min="5378" max="5378" width="6.5546875" style="12" customWidth="1"/>
    <col min="5379" max="5379" width="4.5546875" style="12" customWidth="1"/>
    <col min="5380" max="5380" width="4" style="12" customWidth="1"/>
    <col min="5381" max="5381" width="13.33203125" style="12" customWidth="1"/>
    <col min="5382" max="5382" width="6.5546875" style="12" customWidth="1"/>
    <col min="5383" max="5385" width="12.44140625" style="12" customWidth="1"/>
    <col min="5386" max="5389" width="9" style="12" hidden="1" customWidth="1"/>
    <col min="5390" max="5390" width="22.44140625" style="12" customWidth="1"/>
    <col min="5391" max="5392" width="5.88671875" style="12" customWidth="1"/>
    <col min="5393" max="5393" width="6.109375" style="12" customWidth="1"/>
    <col min="5394" max="5632" width="9.109375" style="12"/>
    <col min="5633" max="5633" width="48.88671875" style="12" customWidth="1"/>
    <col min="5634" max="5634" width="6.5546875" style="12" customWidth="1"/>
    <col min="5635" max="5635" width="4.5546875" style="12" customWidth="1"/>
    <col min="5636" max="5636" width="4" style="12" customWidth="1"/>
    <col min="5637" max="5637" width="13.33203125" style="12" customWidth="1"/>
    <col min="5638" max="5638" width="6.5546875" style="12" customWidth="1"/>
    <col min="5639" max="5641" width="12.44140625" style="12" customWidth="1"/>
    <col min="5642" max="5645" width="9" style="12" hidden="1" customWidth="1"/>
    <col min="5646" max="5646" width="22.44140625" style="12" customWidth="1"/>
    <col min="5647" max="5648" width="5.88671875" style="12" customWidth="1"/>
    <col min="5649" max="5649" width="6.109375" style="12" customWidth="1"/>
    <col min="5650" max="5888" width="9.109375" style="12"/>
    <col min="5889" max="5889" width="48.88671875" style="12" customWidth="1"/>
    <col min="5890" max="5890" width="6.5546875" style="12" customWidth="1"/>
    <col min="5891" max="5891" width="4.5546875" style="12" customWidth="1"/>
    <col min="5892" max="5892" width="4" style="12" customWidth="1"/>
    <col min="5893" max="5893" width="13.33203125" style="12" customWidth="1"/>
    <col min="5894" max="5894" width="6.5546875" style="12" customWidth="1"/>
    <col min="5895" max="5897" width="12.44140625" style="12" customWidth="1"/>
    <col min="5898" max="5901" width="9" style="12" hidden="1" customWidth="1"/>
    <col min="5902" max="5902" width="22.44140625" style="12" customWidth="1"/>
    <col min="5903" max="5904" width="5.88671875" style="12" customWidth="1"/>
    <col min="5905" max="5905" width="6.109375" style="12" customWidth="1"/>
    <col min="5906" max="6144" width="9.109375" style="12"/>
    <col min="6145" max="6145" width="48.88671875" style="12" customWidth="1"/>
    <col min="6146" max="6146" width="6.5546875" style="12" customWidth="1"/>
    <col min="6147" max="6147" width="4.5546875" style="12" customWidth="1"/>
    <col min="6148" max="6148" width="4" style="12" customWidth="1"/>
    <col min="6149" max="6149" width="13.33203125" style="12" customWidth="1"/>
    <col min="6150" max="6150" width="6.5546875" style="12" customWidth="1"/>
    <col min="6151" max="6153" width="12.44140625" style="12" customWidth="1"/>
    <col min="6154" max="6157" width="9" style="12" hidden="1" customWidth="1"/>
    <col min="6158" max="6158" width="22.44140625" style="12" customWidth="1"/>
    <col min="6159" max="6160" width="5.88671875" style="12" customWidth="1"/>
    <col min="6161" max="6161" width="6.109375" style="12" customWidth="1"/>
    <col min="6162" max="6400" width="9.109375" style="12"/>
    <col min="6401" max="6401" width="48.88671875" style="12" customWidth="1"/>
    <col min="6402" max="6402" width="6.5546875" style="12" customWidth="1"/>
    <col min="6403" max="6403" width="4.5546875" style="12" customWidth="1"/>
    <col min="6404" max="6404" width="4" style="12" customWidth="1"/>
    <col min="6405" max="6405" width="13.33203125" style="12" customWidth="1"/>
    <col min="6406" max="6406" width="6.5546875" style="12" customWidth="1"/>
    <col min="6407" max="6409" width="12.44140625" style="12" customWidth="1"/>
    <col min="6410" max="6413" width="9" style="12" hidden="1" customWidth="1"/>
    <col min="6414" max="6414" width="22.44140625" style="12" customWidth="1"/>
    <col min="6415" max="6416" width="5.88671875" style="12" customWidth="1"/>
    <col min="6417" max="6417" width="6.109375" style="12" customWidth="1"/>
    <col min="6418" max="6656" width="9.109375" style="12"/>
    <col min="6657" max="6657" width="48.88671875" style="12" customWidth="1"/>
    <col min="6658" max="6658" width="6.5546875" style="12" customWidth="1"/>
    <col min="6659" max="6659" width="4.5546875" style="12" customWidth="1"/>
    <col min="6660" max="6660" width="4" style="12" customWidth="1"/>
    <col min="6661" max="6661" width="13.33203125" style="12" customWidth="1"/>
    <col min="6662" max="6662" width="6.5546875" style="12" customWidth="1"/>
    <col min="6663" max="6665" width="12.44140625" style="12" customWidth="1"/>
    <col min="6666" max="6669" width="9" style="12" hidden="1" customWidth="1"/>
    <col min="6670" max="6670" width="22.44140625" style="12" customWidth="1"/>
    <col min="6671" max="6672" width="5.88671875" style="12" customWidth="1"/>
    <col min="6673" max="6673" width="6.109375" style="12" customWidth="1"/>
    <col min="6674" max="6912" width="9.109375" style="12"/>
    <col min="6913" max="6913" width="48.88671875" style="12" customWidth="1"/>
    <col min="6914" max="6914" width="6.5546875" style="12" customWidth="1"/>
    <col min="6915" max="6915" width="4.5546875" style="12" customWidth="1"/>
    <col min="6916" max="6916" width="4" style="12" customWidth="1"/>
    <col min="6917" max="6917" width="13.33203125" style="12" customWidth="1"/>
    <col min="6918" max="6918" width="6.5546875" style="12" customWidth="1"/>
    <col min="6919" max="6921" width="12.44140625" style="12" customWidth="1"/>
    <col min="6922" max="6925" width="9" style="12" hidden="1" customWidth="1"/>
    <col min="6926" max="6926" width="22.44140625" style="12" customWidth="1"/>
    <col min="6927" max="6928" width="5.88671875" style="12" customWidth="1"/>
    <col min="6929" max="6929" width="6.109375" style="12" customWidth="1"/>
    <col min="6930" max="7168" width="9.109375" style="12"/>
    <col min="7169" max="7169" width="48.88671875" style="12" customWidth="1"/>
    <col min="7170" max="7170" width="6.5546875" style="12" customWidth="1"/>
    <col min="7171" max="7171" width="4.5546875" style="12" customWidth="1"/>
    <col min="7172" max="7172" width="4" style="12" customWidth="1"/>
    <col min="7173" max="7173" width="13.33203125" style="12" customWidth="1"/>
    <col min="7174" max="7174" width="6.5546875" style="12" customWidth="1"/>
    <col min="7175" max="7177" width="12.44140625" style="12" customWidth="1"/>
    <col min="7178" max="7181" width="9" style="12" hidden="1" customWidth="1"/>
    <col min="7182" max="7182" width="22.44140625" style="12" customWidth="1"/>
    <col min="7183" max="7184" width="5.88671875" style="12" customWidth="1"/>
    <col min="7185" max="7185" width="6.109375" style="12" customWidth="1"/>
    <col min="7186" max="7424" width="9.109375" style="12"/>
    <col min="7425" max="7425" width="48.88671875" style="12" customWidth="1"/>
    <col min="7426" max="7426" width="6.5546875" style="12" customWidth="1"/>
    <col min="7427" max="7427" width="4.5546875" style="12" customWidth="1"/>
    <col min="7428" max="7428" width="4" style="12" customWidth="1"/>
    <col min="7429" max="7429" width="13.33203125" style="12" customWidth="1"/>
    <col min="7430" max="7430" width="6.5546875" style="12" customWidth="1"/>
    <col min="7431" max="7433" width="12.44140625" style="12" customWidth="1"/>
    <col min="7434" max="7437" width="9" style="12" hidden="1" customWidth="1"/>
    <col min="7438" max="7438" width="22.44140625" style="12" customWidth="1"/>
    <col min="7439" max="7440" width="5.88671875" style="12" customWidth="1"/>
    <col min="7441" max="7441" width="6.109375" style="12" customWidth="1"/>
    <col min="7442" max="7680" width="9.109375" style="12"/>
    <col min="7681" max="7681" width="48.88671875" style="12" customWidth="1"/>
    <col min="7682" max="7682" width="6.5546875" style="12" customWidth="1"/>
    <col min="7683" max="7683" width="4.5546875" style="12" customWidth="1"/>
    <col min="7684" max="7684" width="4" style="12" customWidth="1"/>
    <col min="7685" max="7685" width="13.33203125" style="12" customWidth="1"/>
    <col min="7686" max="7686" width="6.5546875" style="12" customWidth="1"/>
    <col min="7687" max="7689" width="12.44140625" style="12" customWidth="1"/>
    <col min="7690" max="7693" width="9" style="12" hidden="1" customWidth="1"/>
    <col min="7694" max="7694" width="22.44140625" style="12" customWidth="1"/>
    <col min="7695" max="7696" width="5.88671875" style="12" customWidth="1"/>
    <col min="7697" max="7697" width="6.109375" style="12" customWidth="1"/>
    <col min="7698" max="7936" width="9.109375" style="12"/>
    <col min="7937" max="7937" width="48.88671875" style="12" customWidth="1"/>
    <col min="7938" max="7938" width="6.5546875" style="12" customWidth="1"/>
    <col min="7939" max="7939" width="4.5546875" style="12" customWidth="1"/>
    <col min="7940" max="7940" width="4" style="12" customWidth="1"/>
    <col min="7941" max="7941" width="13.33203125" style="12" customWidth="1"/>
    <col min="7942" max="7942" width="6.5546875" style="12" customWidth="1"/>
    <col min="7943" max="7945" width="12.44140625" style="12" customWidth="1"/>
    <col min="7946" max="7949" width="9" style="12" hidden="1" customWidth="1"/>
    <col min="7950" max="7950" width="22.44140625" style="12" customWidth="1"/>
    <col min="7951" max="7952" width="5.88671875" style="12" customWidth="1"/>
    <col min="7953" max="7953" width="6.109375" style="12" customWidth="1"/>
    <col min="7954" max="8192" width="9.109375" style="12"/>
    <col min="8193" max="8193" width="48.88671875" style="12" customWidth="1"/>
    <col min="8194" max="8194" width="6.5546875" style="12" customWidth="1"/>
    <col min="8195" max="8195" width="4.5546875" style="12" customWidth="1"/>
    <col min="8196" max="8196" width="4" style="12" customWidth="1"/>
    <col min="8197" max="8197" width="13.33203125" style="12" customWidth="1"/>
    <col min="8198" max="8198" width="6.5546875" style="12" customWidth="1"/>
    <col min="8199" max="8201" width="12.44140625" style="12" customWidth="1"/>
    <col min="8202" max="8205" width="9" style="12" hidden="1" customWidth="1"/>
    <col min="8206" max="8206" width="22.44140625" style="12" customWidth="1"/>
    <col min="8207" max="8208" width="5.88671875" style="12" customWidth="1"/>
    <col min="8209" max="8209" width="6.109375" style="12" customWidth="1"/>
    <col min="8210" max="8448" width="9.109375" style="12"/>
    <col min="8449" max="8449" width="48.88671875" style="12" customWidth="1"/>
    <col min="8450" max="8450" width="6.5546875" style="12" customWidth="1"/>
    <col min="8451" max="8451" width="4.5546875" style="12" customWidth="1"/>
    <col min="8452" max="8452" width="4" style="12" customWidth="1"/>
    <col min="8453" max="8453" width="13.33203125" style="12" customWidth="1"/>
    <col min="8454" max="8454" width="6.5546875" style="12" customWidth="1"/>
    <col min="8455" max="8457" width="12.44140625" style="12" customWidth="1"/>
    <col min="8458" max="8461" width="9" style="12" hidden="1" customWidth="1"/>
    <col min="8462" max="8462" width="22.44140625" style="12" customWidth="1"/>
    <col min="8463" max="8464" width="5.88671875" style="12" customWidth="1"/>
    <col min="8465" max="8465" width="6.109375" style="12" customWidth="1"/>
    <col min="8466" max="8704" width="9.109375" style="12"/>
    <col min="8705" max="8705" width="48.88671875" style="12" customWidth="1"/>
    <col min="8706" max="8706" width="6.5546875" style="12" customWidth="1"/>
    <col min="8707" max="8707" width="4.5546875" style="12" customWidth="1"/>
    <col min="8708" max="8708" width="4" style="12" customWidth="1"/>
    <col min="8709" max="8709" width="13.33203125" style="12" customWidth="1"/>
    <col min="8710" max="8710" width="6.5546875" style="12" customWidth="1"/>
    <col min="8711" max="8713" width="12.44140625" style="12" customWidth="1"/>
    <col min="8714" max="8717" width="9" style="12" hidden="1" customWidth="1"/>
    <col min="8718" max="8718" width="22.44140625" style="12" customWidth="1"/>
    <col min="8719" max="8720" width="5.88671875" style="12" customWidth="1"/>
    <col min="8721" max="8721" width="6.109375" style="12" customWidth="1"/>
    <col min="8722" max="8960" width="9.109375" style="12"/>
    <col min="8961" max="8961" width="48.88671875" style="12" customWidth="1"/>
    <col min="8962" max="8962" width="6.5546875" style="12" customWidth="1"/>
    <col min="8963" max="8963" width="4.5546875" style="12" customWidth="1"/>
    <col min="8964" max="8964" width="4" style="12" customWidth="1"/>
    <col min="8965" max="8965" width="13.33203125" style="12" customWidth="1"/>
    <col min="8966" max="8966" width="6.5546875" style="12" customWidth="1"/>
    <col min="8967" max="8969" width="12.44140625" style="12" customWidth="1"/>
    <col min="8970" max="8973" width="9" style="12" hidden="1" customWidth="1"/>
    <col min="8974" max="8974" width="22.44140625" style="12" customWidth="1"/>
    <col min="8975" max="8976" width="5.88671875" style="12" customWidth="1"/>
    <col min="8977" max="8977" width="6.109375" style="12" customWidth="1"/>
    <col min="8978" max="9216" width="9.109375" style="12"/>
    <col min="9217" max="9217" width="48.88671875" style="12" customWidth="1"/>
    <col min="9218" max="9218" width="6.5546875" style="12" customWidth="1"/>
    <col min="9219" max="9219" width="4.5546875" style="12" customWidth="1"/>
    <col min="9220" max="9220" width="4" style="12" customWidth="1"/>
    <col min="9221" max="9221" width="13.33203125" style="12" customWidth="1"/>
    <col min="9222" max="9222" width="6.5546875" style="12" customWidth="1"/>
    <col min="9223" max="9225" width="12.44140625" style="12" customWidth="1"/>
    <col min="9226" max="9229" width="9" style="12" hidden="1" customWidth="1"/>
    <col min="9230" max="9230" width="22.44140625" style="12" customWidth="1"/>
    <col min="9231" max="9232" width="5.88671875" style="12" customWidth="1"/>
    <col min="9233" max="9233" width="6.109375" style="12" customWidth="1"/>
    <col min="9234" max="9472" width="9.109375" style="12"/>
    <col min="9473" max="9473" width="48.88671875" style="12" customWidth="1"/>
    <col min="9474" max="9474" width="6.5546875" style="12" customWidth="1"/>
    <col min="9475" max="9475" width="4.5546875" style="12" customWidth="1"/>
    <col min="9476" max="9476" width="4" style="12" customWidth="1"/>
    <col min="9477" max="9477" width="13.33203125" style="12" customWidth="1"/>
    <col min="9478" max="9478" width="6.5546875" style="12" customWidth="1"/>
    <col min="9479" max="9481" width="12.44140625" style="12" customWidth="1"/>
    <col min="9482" max="9485" width="9" style="12" hidden="1" customWidth="1"/>
    <col min="9486" max="9486" width="22.44140625" style="12" customWidth="1"/>
    <col min="9487" max="9488" width="5.88671875" style="12" customWidth="1"/>
    <col min="9489" max="9489" width="6.109375" style="12" customWidth="1"/>
    <col min="9490" max="9728" width="9.109375" style="12"/>
    <col min="9729" max="9729" width="48.88671875" style="12" customWidth="1"/>
    <col min="9730" max="9730" width="6.5546875" style="12" customWidth="1"/>
    <col min="9731" max="9731" width="4.5546875" style="12" customWidth="1"/>
    <col min="9732" max="9732" width="4" style="12" customWidth="1"/>
    <col min="9733" max="9733" width="13.33203125" style="12" customWidth="1"/>
    <col min="9734" max="9734" width="6.5546875" style="12" customWidth="1"/>
    <col min="9735" max="9737" width="12.44140625" style="12" customWidth="1"/>
    <col min="9738" max="9741" width="9" style="12" hidden="1" customWidth="1"/>
    <col min="9742" max="9742" width="22.44140625" style="12" customWidth="1"/>
    <col min="9743" max="9744" width="5.88671875" style="12" customWidth="1"/>
    <col min="9745" max="9745" width="6.109375" style="12" customWidth="1"/>
    <col min="9746" max="9984" width="9.109375" style="12"/>
    <col min="9985" max="9985" width="48.88671875" style="12" customWidth="1"/>
    <col min="9986" max="9986" width="6.5546875" style="12" customWidth="1"/>
    <col min="9987" max="9987" width="4.5546875" style="12" customWidth="1"/>
    <col min="9988" max="9988" width="4" style="12" customWidth="1"/>
    <col min="9989" max="9989" width="13.33203125" style="12" customWidth="1"/>
    <col min="9990" max="9990" width="6.5546875" style="12" customWidth="1"/>
    <col min="9991" max="9993" width="12.44140625" style="12" customWidth="1"/>
    <col min="9994" max="9997" width="9" style="12" hidden="1" customWidth="1"/>
    <col min="9998" max="9998" width="22.44140625" style="12" customWidth="1"/>
    <col min="9999" max="10000" width="5.88671875" style="12" customWidth="1"/>
    <col min="10001" max="10001" width="6.109375" style="12" customWidth="1"/>
    <col min="10002" max="10240" width="9.109375" style="12"/>
    <col min="10241" max="10241" width="48.88671875" style="12" customWidth="1"/>
    <col min="10242" max="10242" width="6.5546875" style="12" customWidth="1"/>
    <col min="10243" max="10243" width="4.5546875" style="12" customWidth="1"/>
    <col min="10244" max="10244" width="4" style="12" customWidth="1"/>
    <col min="10245" max="10245" width="13.33203125" style="12" customWidth="1"/>
    <col min="10246" max="10246" width="6.5546875" style="12" customWidth="1"/>
    <col min="10247" max="10249" width="12.44140625" style="12" customWidth="1"/>
    <col min="10250" max="10253" width="9" style="12" hidden="1" customWidth="1"/>
    <col min="10254" max="10254" width="22.44140625" style="12" customWidth="1"/>
    <col min="10255" max="10256" width="5.88671875" style="12" customWidth="1"/>
    <col min="10257" max="10257" width="6.109375" style="12" customWidth="1"/>
    <col min="10258" max="10496" width="9.109375" style="12"/>
    <col min="10497" max="10497" width="48.88671875" style="12" customWidth="1"/>
    <col min="10498" max="10498" width="6.5546875" style="12" customWidth="1"/>
    <col min="10499" max="10499" width="4.5546875" style="12" customWidth="1"/>
    <col min="10500" max="10500" width="4" style="12" customWidth="1"/>
    <col min="10501" max="10501" width="13.33203125" style="12" customWidth="1"/>
    <col min="10502" max="10502" width="6.5546875" style="12" customWidth="1"/>
    <col min="10503" max="10505" width="12.44140625" style="12" customWidth="1"/>
    <col min="10506" max="10509" width="9" style="12" hidden="1" customWidth="1"/>
    <col min="10510" max="10510" width="22.44140625" style="12" customWidth="1"/>
    <col min="10511" max="10512" width="5.88671875" style="12" customWidth="1"/>
    <col min="10513" max="10513" width="6.109375" style="12" customWidth="1"/>
    <col min="10514" max="10752" width="9.109375" style="12"/>
    <col min="10753" max="10753" width="48.88671875" style="12" customWidth="1"/>
    <col min="10754" max="10754" width="6.5546875" style="12" customWidth="1"/>
    <col min="10755" max="10755" width="4.5546875" style="12" customWidth="1"/>
    <col min="10756" max="10756" width="4" style="12" customWidth="1"/>
    <col min="10757" max="10757" width="13.33203125" style="12" customWidth="1"/>
    <col min="10758" max="10758" width="6.5546875" style="12" customWidth="1"/>
    <col min="10759" max="10761" width="12.44140625" style="12" customWidth="1"/>
    <col min="10762" max="10765" width="9" style="12" hidden="1" customWidth="1"/>
    <col min="10766" max="10766" width="22.44140625" style="12" customWidth="1"/>
    <col min="10767" max="10768" width="5.88671875" style="12" customWidth="1"/>
    <col min="10769" max="10769" width="6.109375" style="12" customWidth="1"/>
    <col min="10770" max="11008" width="9.109375" style="12"/>
    <col min="11009" max="11009" width="48.88671875" style="12" customWidth="1"/>
    <col min="11010" max="11010" width="6.5546875" style="12" customWidth="1"/>
    <col min="11011" max="11011" width="4.5546875" style="12" customWidth="1"/>
    <col min="11012" max="11012" width="4" style="12" customWidth="1"/>
    <col min="11013" max="11013" width="13.33203125" style="12" customWidth="1"/>
    <col min="11014" max="11014" width="6.5546875" style="12" customWidth="1"/>
    <col min="11015" max="11017" width="12.44140625" style="12" customWidth="1"/>
    <col min="11018" max="11021" width="9" style="12" hidden="1" customWidth="1"/>
    <col min="11022" max="11022" width="22.44140625" style="12" customWidth="1"/>
    <col min="11023" max="11024" width="5.88671875" style="12" customWidth="1"/>
    <col min="11025" max="11025" width="6.109375" style="12" customWidth="1"/>
    <col min="11026" max="11264" width="9.109375" style="12"/>
    <col min="11265" max="11265" width="48.88671875" style="12" customWidth="1"/>
    <col min="11266" max="11266" width="6.5546875" style="12" customWidth="1"/>
    <col min="11267" max="11267" width="4.5546875" style="12" customWidth="1"/>
    <col min="11268" max="11268" width="4" style="12" customWidth="1"/>
    <col min="11269" max="11269" width="13.33203125" style="12" customWidth="1"/>
    <col min="11270" max="11270" width="6.5546875" style="12" customWidth="1"/>
    <col min="11271" max="11273" width="12.44140625" style="12" customWidth="1"/>
    <col min="11274" max="11277" width="9" style="12" hidden="1" customWidth="1"/>
    <col min="11278" max="11278" width="22.44140625" style="12" customWidth="1"/>
    <col min="11279" max="11280" width="5.88671875" style="12" customWidth="1"/>
    <col min="11281" max="11281" width="6.109375" style="12" customWidth="1"/>
    <col min="11282" max="11520" width="9.109375" style="12"/>
    <col min="11521" max="11521" width="48.88671875" style="12" customWidth="1"/>
    <col min="11522" max="11522" width="6.5546875" style="12" customWidth="1"/>
    <col min="11523" max="11523" width="4.5546875" style="12" customWidth="1"/>
    <col min="11524" max="11524" width="4" style="12" customWidth="1"/>
    <col min="11525" max="11525" width="13.33203125" style="12" customWidth="1"/>
    <col min="11526" max="11526" width="6.5546875" style="12" customWidth="1"/>
    <col min="11527" max="11529" width="12.44140625" style="12" customWidth="1"/>
    <col min="11530" max="11533" width="9" style="12" hidden="1" customWidth="1"/>
    <col min="11534" max="11534" width="22.44140625" style="12" customWidth="1"/>
    <col min="11535" max="11536" width="5.88671875" style="12" customWidth="1"/>
    <col min="11537" max="11537" width="6.109375" style="12" customWidth="1"/>
    <col min="11538" max="11776" width="9.109375" style="12"/>
    <col min="11777" max="11777" width="48.88671875" style="12" customWidth="1"/>
    <col min="11778" max="11778" width="6.5546875" style="12" customWidth="1"/>
    <col min="11779" max="11779" width="4.5546875" style="12" customWidth="1"/>
    <col min="11780" max="11780" width="4" style="12" customWidth="1"/>
    <col min="11781" max="11781" width="13.33203125" style="12" customWidth="1"/>
    <col min="11782" max="11782" width="6.5546875" style="12" customWidth="1"/>
    <col min="11783" max="11785" width="12.44140625" style="12" customWidth="1"/>
    <col min="11786" max="11789" width="9" style="12" hidden="1" customWidth="1"/>
    <col min="11790" max="11790" width="22.44140625" style="12" customWidth="1"/>
    <col min="11791" max="11792" width="5.88671875" style="12" customWidth="1"/>
    <col min="11793" max="11793" width="6.109375" style="12" customWidth="1"/>
    <col min="11794" max="12032" width="9.109375" style="12"/>
    <col min="12033" max="12033" width="48.88671875" style="12" customWidth="1"/>
    <col min="12034" max="12034" width="6.5546875" style="12" customWidth="1"/>
    <col min="12035" max="12035" width="4.5546875" style="12" customWidth="1"/>
    <col min="12036" max="12036" width="4" style="12" customWidth="1"/>
    <col min="12037" max="12037" width="13.33203125" style="12" customWidth="1"/>
    <col min="12038" max="12038" width="6.5546875" style="12" customWidth="1"/>
    <col min="12039" max="12041" width="12.44140625" style="12" customWidth="1"/>
    <col min="12042" max="12045" width="9" style="12" hidden="1" customWidth="1"/>
    <col min="12046" max="12046" width="22.44140625" style="12" customWidth="1"/>
    <col min="12047" max="12048" width="5.88671875" style="12" customWidth="1"/>
    <col min="12049" max="12049" width="6.109375" style="12" customWidth="1"/>
    <col min="12050" max="12288" width="9.109375" style="12"/>
    <col min="12289" max="12289" width="48.88671875" style="12" customWidth="1"/>
    <col min="12290" max="12290" width="6.5546875" style="12" customWidth="1"/>
    <col min="12291" max="12291" width="4.5546875" style="12" customWidth="1"/>
    <col min="12292" max="12292" width="4" style="12" customWidth="1"/>
    <col min="12293" max="12293" width="13.33203125" style="12" customWidth="1"/>
    <col min="12294" max="12294" width="6.5546875" style="12" customWidth="1"/>
    <col min="12295" max="12297" width="12.44140625" style="12" customWidth="1"/>
    <col min="12298" max="12301" width="9" style="12" hidden="1" customWidth="1"/>
    <col min="12302" max="12302" width="22.44140625" style="12" customWidth="1"/>
    <col min="12303" max="12304" width="5.88671875" style="12" customWidth="1"/>
    <col min="12305" max="12305" width="6.109375" style="12" customWidth="1"/>
    <col min="12306" max="12544" width="9.109375" style="12"/>
    <col min="12545" max="12545" width="48.88671875" style="12" customWidth="1"/>
    <col min="12546" max="12546" width="6.5546875" style="12" customWidth="1"/>
    <col min="12547" max="12547" width="4.5546875" style="12" customWidth="1"/>
    <col min="12548" max="12548" width="4" style="12" customWidth="1"/>
    <col min="12549" max="12549" width="13.33203125" style="12" customWidth="1"/>
    <col min="12550" max="12550" width="6.5546875" style="12" customWidth="1"/>
    <col min="12551" max="12553" width="12.44140625" style="12" customWidth="1"/>
    <col min="12554" max="12557" width="9" style="12" hidden="1" customWidth="1"/>
    <col min="12558" max="12558" width="22.44140625" style="12" customWidth="1"/>
    <col min="12559" max="12560" width="5.88671875" style="12" customWidth="1"/>
    <col min="12561" max="12561" width="6.109375" style="12" customWidth="1"/>
    <col min="12562" max="12800" width="9.109375" style="12"/>
    <col min="12801" max="12801" width="48.88671875" style="12" customWidth="1"/>
    <col min="12802" max="12802" width="6.5546875" style="12" customWidth="1"/>
    <col min="12803" max="12803" width="4.5546875" style="12" customWidth="1"/>
    <col min="12804" max="12804" width="4" style="12" customWidth="1"/>
    <col min="12805" max="12805" width="13.33203125" style="12" customWidth="1"/>
    <col min="12806" max="12806" width="6.5546875" style="12" customWidth="1"/>
    <col min="12807" max="12809" width="12.44140625" style="12" customWidth="1"/>
    <col min="12810" max="12813" width="9" style="12" hidden="1" customWidth="1"/>
    <col min="12814" max="12814" width="22.44140625" style="12" customWidth="1"/>
    <col min="12815" max="12816" width="5.88671875" style="12" customWidth="1"/>
    <col min="12817" max="12817" width="6.109375" style="12" customWidth="1"/>
    <col min="12818" max="13056" width="9.109375" style="12"/>
    <col min="13057" max="13057" width="48.88671875" style="12" customWidth="1"/>
    <col min="13058" max="13058" width="6.5546875" style="12" customWidth="1"/>
    <col min="13059" max="13059" width="4.5546875" style="12" customWidth="1"/>
    <col min="13060" max="13060" width="4" style="12" customWidth="1"/>
    <col min="13061" max="13061" width="13.33203125" style="12" customWidth="1"/>
    <col min="13062" max="13062" width="6.5546875" style="12" customWidth="1"/>
    <col min="13063" max="13065" width="12.44140625" style="12" customWidth="1"/>
    <col min="13066" max="13069" width="9" style="12" hidden="1" customWidth="1"/>
    <col min="13070" max="13070" width="22.44140625" style="12" customWidth="1"/>
    <col min="13071" max="13072" width="5.88671875" style="12" customWidth="1"/>
    <col min="13073" max="13073" width="6.109375" style="12" customWidth="1"/>
    <col min="13074" max="13312" width="9.109375" style="12"/>
    <col min="13313" max="13313" width="48.88671875" style="12" customWidth="1"/>
    <col min="13314" max="13314" width="6.5546875" style="12" customWidth="1"/>
    <col min="13315" max="13315" width="4.5546875" style="12" customWidth="1"/>
    <col min="13316" max="13316" width="4" style="12" customWidth="1"/>
    <col min="13317" max="13317" width="13.33203125" style="12" customWidth="1"/>
    <col min="13318" max="13318" width="6.5546875" style="12" customWidth="1"/>
    <col min="13319" max="13321" width="12.44140625" style="12" customWidth="1"/>
    <col min="13322" max="13325" width="9" style="12" hidden="1" customWidth="1"/>
    <col min="13326" max="13326" width="22.44140625" style="12" customWidth="1"/>
    <col min="13327" max="13328" width="5.88671875" style="12" customWidth="1"/>
    <col min="13329" max="13329" width="6.109375" style="12" customWidth="1"/>
    <col min="13330" max="13568" width="9.109375" style="12"/>
    <col min="13569" max="13569" width="48.88671875" style="12" customWidth="1"/>
    <col min="13570" max="13570" width="6.5546875" style="12" customWidth="1"/>
    <col min="13571" max="13571" width="4.5546875" style="12" customWidth="1"/>
    <col min="13572" max="13572" width="4" style="12" customWidth="1"/>
    <col min="13573" max="13573" width="13.33203125" style="12" customWidth="1"/>
    <col min="13574" max="13574" width="6.5546875" style="12" customWidth="1"/>
    <col min="13575" max="13577" width="12.44140625" style="12" customWidth="1"/>
    <col min="13578" max="13581" width="9" style="12" hidden="1" customWidth="1"/>
    <col min="13582" max="13582" width="22.44140625" style="12" customWidth="1"/>
    <col min="13583" max="13584" width="5.88671875" style="12" customWidth="1"/>
    <col min="13585" max="13585" width="6.109375" style="12" customWidth="1"/>
    <col min="13586" max="13824" width="9.109375" style="12"/>
    <col min="13825" max="13825" width="48.88671875" style="12" customWidth="1"/>
    <col min="13826" max="13826" width="6.5546875" style="12" customWidth="1"/>
    <col min="13827" max="13827" width="4.5546875" style="12" customWidth="1"/>
    <col min="13828" max="13828" width="4" style="12" customWidth="1"/>
    <col min="13829" max="13829" width="13.33203125" style="12" customWidth="1"/>
    <col min="13830" max="13830" width="6.5546875" style="12" customWidth="1"/>
    <col min="13831" max="13833" width="12.44140625" style="12" customWidth="1"/>
    <col min="13834" max="13837" width="9" style="12" hidden="1" customWidth="1"/>
    <col min="13838" max="13838" width="22.44140625" style="12" customWidth="1"/>
    <col min="13839" max="13840" width="5.88671875" style="12" customWidth="1"/>
    <col min="13841" max="13841" width="6.109375" style="12" customWidth="1"/>
    <col min="13842" max="14080" width="9.109375" style="12"/>
    <col min="14081" max="14081" width="48.88671875" style="12" customWidth="1"/>
    <col min="14082" max="14082" width="6.5546875" style="12" customWidth="1"/>
    <col min="14083" max="14083" width="4.5546875" style="12" customWidth="1"/>
    <col min="14084" max="14084" width="4" style="12" customWidth="1"/>
    <col min="14085" max="14085" width="13.33203125" style="12" customWidth="1"/>
    <col min="14086" max="14086" width="6.5546875" style="12" customWidth="1"/>
    <col min="14087" max="14089" width="12.44140625" style="12" customWidth="1"/>
    <col min="14090" max="14093" width="9" style="12" hidden="1" customWidth="1"/>
    <col min="14094" max="14094" width="22.44140625" style="12" customWidth="1"/>
    <col min="14095" max="14096" width="5.88671875" style="12" customWidth="1"/>
    <col min="14097" max="14097" width="6.109375" style="12" customWidth="1"/>
    <col min="14098" max="14336" width="9.109375" style="12"/>
    <col min="14337" max="14337" width="48.88671875" style="12" customWidth="1"/>
    <col min="14338" max="14338" width="6.5546875" style="12" customWidth="1"/>
    <col min="14339" max="14339" width="4.5546875" style="12" customWidth="1"/>
    <col min="14340" max="14340" width="4" style="12" customWidth="1"/>
    <col min="14341" max="14341" width="13.33203125" style="12" customWidth="1"/>
    <col min="14342" max="14342" width="6.5546875" style="12" customWidth="1"/>
    <col min="14343" max="14345" width="12.44140625" style="12" customWidth="1"/>
    <col min="14346" max="14349" width="9" style="12" hidden="1" customWidth="1"/>
    <col min="14350" max="14350" width="22.44140625" style="12" customWidth="1"/>
    <col min="14351" max="14352" width="5.88671875" style="12" customWidth="1"/>
    <col min="14353" max="14353" width="6.109375" style="12" customWidth="1"/>
    <col min="14354" max="14592" width="9.109375" style="12"/>
    <col min="14593" max="14593" width="48.88671875" style="12" customWidth="1"/>
    <col min="14594" max="14594" width="6.5546875" style="12" customWidth="1"/>
    <col min="14595" max="14595" width="4.5546875" style="12" customWidth="1"/>
    <col min="14596" max="14596" width="4" style="12" customWidth="1"/>
    <col min="14597" max="14597" width="13.33203125" style="12" customWidth="1"/>
    <col min="14598" max="14598" width="6.5546875" style="12" customWidth="1"/>
    <col min="14599" max="14601" width="12.44140625" style="12" customWidth="1"/>
    <col min="14602" max="14605" width="9" style="12" hidden="1" customWidth="1"/>
    <col min="14606" max="14606" width="22.44140625" style="12" customWidth="1"/>
    <col min="14607" max="14608" width="5.88671875" style="12" customWidth="1"/>
    <col min="14609" max="14609" width="6.109375" style="12" customWidth="1"/>
    <col min="14610" max="14848" width="9.109375" style="12"/>
    <col min="14849" max="14849" width="48.88671875" style="12" customWidth="1"/>
    <col min="14850" max="14850" width="6.5546875" style="12" customWidth="1"/>
    <col min="14851" max="14851" width="4.5546875" style="12" customWidth="1"/>
    <col min="14852" max="14852" width="4" style="12" customWidth="1"/>
    <col min="14853" max="14853" width="13.33203125" style="12" customWidth="1"/>
    <col min="14854" max="14854" width="6.5546875" style="12" customWidth="1"/>
    <col min="14855" max="14857" width="12.44140625" style="12" customWidth="1"/>
    <col min="14858" max="14861" width="9" style="12" hidden="1" customWidth="1"/>
    <col min="14862" max="14862" width="22.44140625" style="12" customWidth="1"/>
    <col min="14863" max="14864" width="5.88671875" style="12" customWidth="1"/>
    <col min="14865" max="14865" width="6.109375" style="12" customWidth="1"/>
    <col min="14866" max="15104" width="9.109375" style="12"/>
    <col min="15105" max="15105" width="48.88671875" style="12" customWidth="1"/>
    <col min="15106" max="15106" width="6.5546875" style="12" customWidth="1"/>
    <col min="15107" max="15107" width="4.5546875" style="12" customWidth="1"/>
    <col min="15108" max="15108" width="4" style="12" customWidth="1"/>
    <col min="15109" max="15109" width="13.33203125" style="12" customWidth="1"/>
    <col min="15110" max="15110" width="6.5546875" style="12" customWidth="1"/>
    <col min="15111" max="15113" width="12.44140625" style="12" customWidth="1"/>
    <col min="15114" max="15117" width="9" style="12" hidden="1" customWidth="1"/>
    <col min="15118" max="15118" width="22.44140625" style="12" customWidth="1"/>
    <col min="15119" max="15120" width="5.88671875" style="12" customWidth="1"/>
    <col min="15121" max="15121" width="6.109375" style="12" customWidth="1"/>
    <col min="15122" max="15360" width="9.109375" style="12"/>
    <col min="15361" max="15361" width="48.88671875" style="12" customWidth="1"/>
    <col min="15362" max="15362" width="6.5546875" style="12" customWidth="1"/>
    <col min="15363" max="15363" width="4.5546875" style="12" customWidth="1"/>
    <col min="15364" max="15364" width="4" style="12" customWidth="1"/>
    <col min="15365" max="15365" width="13.33203125" style="12" customWidth="1"/>
    <col min="15366" max="15366" width="6.5546875" style="12" customWidth="1"/>
    <col min="15367" max="15369" width="12.44140625" style="12" customWidth="1"/>
    <col min="15370" max="15373" width="9" style="12" hidden="1" customWidth="1"/>
    <col min="15374" max="15374" width="22.44140625" style="12" customWidth="1"/>
    <col min="15375" max="15376" width="5.88671875" style="12" customWidth="1"/>
    <col min="15377" max="15377" width="6.109375" style="12" customWidth="1"/>
    <col min="15378" max="15616" width="9.109375" style="12"/>
    <col min="15617" max="15617" width="48.88671875" style="12" customWidth="1"/>
    <col min="15618" max="15618" width="6.5546875" style="12" customWidth="1"/>
    <col min="15619" max="15619" width="4.5546875" style="12" customWidth="1"/>
    <col min="15620" max="15620" width="4" style="12" customWidth="1"/>
    <col min="15621" max="15621" width="13.33203125" style="12" customWidth="1"/>
    <col min="15622" max="15622" width="6.5546875" style="12" customWidth="1"/>
    <col min="15623" max="15625" width="12.44140625" style="12" customWidth="1"/>
    <col min="15626" max="15629" width="9" style="12" hidden="1" customWidth="1"/>
    <col min="15630" max="15630" width="22.44140625" style="12" customWidth="1"/>
    <col min="15631" max="15632" width="5.88671875" style="12" customWidth="1"/>
    <col min="15633" max="15633" width="6.109375" style="12" customWidth="1"/>
    <col min="15634" max="15872" width="9.109375" style="12"/>
    <col min="15873" max="15873" width="48.88671875" style="12" customWidth="1"/>
    <col min="15874" max="15874" width="6.5546875" style="12" customWidth="1"/>
    <col min="15875" max="15875" width="4.5546875" style="12" customWidth="1"/>
    <col min="15876" max="15876" width="4" style="12" customWidth="1"/>
    <col min="15877" max="15877" width="13.33203125" style="12" customWidth="1"/>
    <col min="15878" max="15878" width="6.5546875" style="12" customWidth="1"/>
    <col min="15879" max="15881" width="12.44140625" style="12" customWidth="1"/>
    <col min="15882" max="15885" width="9" style="12" hidden="1" customWidth="1"/>
    <col min="15886" max="15886" width="22.44140625" style="12" customWidth="1"/>
    <col min="15887" max="15888" width="5.88671875" style="12" customWidth="1"/>
    <col min="15889" max="15889" width="6.109375" style="12" customWidth="1"/>
    <col min="15890" max="16128" width="9.109375" style="12"/>
    <col min="16129" max="16129" width="48.88671875" style="12" customWidth="1"/>
    <col min="16130" max="16130" width="6.5546875" style="12" customWidth="1"/>
    <col min="16131" max="16131" width="4.5546875" style="12" customWidth="1"/>
    <col min="16132" max="16132" width="4" style="12" customWidth="1"/>
    <col min="16133" max="16133" width="13.33203125" style="12" customWidth="1"/>
    <col min="16134" max="16134" width="6.5546875" style="12" customWidth="1"/>
    <col min="16135" max="16137" width="12.44140625" style="12" customWidth="1"/>
    <col min="16138" max="16141" width="9" style="12" hidden="1" customWidth="1"/>
    <col min="16142" max="16142" width="22.44140625" style="12" customWidth="1"/>
    <col min="16143" max="16144" width="5.88671875" style="12" customWidth="1"/>
    <col min="16145" max="16145" width="6.109375" style="12" customWidth="1"/>
    <col min="16146" max="16384" width="9.109375" style="12"/>
  </cols>
  <sheetData>
    <row r="1" spans="1:13" ht="14.4">
      <c r="A1" s="14"/>
      <c r="B1" s="14"/>
      <c r="C1" s="14"/>
      <c r="D1" s="14"/>
      <c r="E1" s="510" t="s">
        <v>337</v>
      </c>
      <c r="F1" s="510"/>
      <c r="G1" s="510"/>
      <c r="H1" s="510"/>
      <c r="I1" s="510"/>
      <c r="J1" s="50"/>
      <c r="K1" s="50"/>
    </row>
    <row r="2" spans="1:13" ht="14.4">
      <c r="A2" s="14"/>
      <c r="B2" s="14"/>
      <c r="C2" s="14"/>
      <c r="D2" s="14"/>
      <c r="E2" s="510" t="s">
        <v>0</v>
      </c>
      <c r="F2" s="510"/>
      <c r="G2" s="510"/>
      <c r="H2" s="510"/>
      <c r="I2" s="510"/>
      <c r="J2" s="50"/>
      <c r="K2" s="50"/>
    </row>
    <row r="3" spans="1:13" ht="14.4">
      <c r="A3" s="14"/>
      <c r="B3" s="14"/>
      <c r="C3" s="14"/>
      <c r="D3" s="14"/>
      <c r="E3" s="510" t="s">
        <v>6</v>
      </c>
      <c r="F3" s="510"/>
      <c r="G3" s="510"/>
      <c r="H3" s="510"/>
      <c r="I3" s="510"/>
      <c r="J3" s="50"/>
      <c r="K3" s="50"/>
    </row>
    <row r="4" spans="1:13" ht="14.4">
      <c r="A4" s="14"/>
      <c r="B4" s="14"/>
      <c r="C4" s="14"/>
      <c r="D4" s="14"/>
      <c r="E4" s="510" t="s">
        <v>7</v>
      </c>
      <c r="F4" s="510"/>
      <c r="G4" s="510"/>
      <c r="H4" s="510"/>
      <c r="I4" s="510"/>
      <c r="J4" s="50"/>
      <c r="K4" s="50"/>
    </row>
    <row r="5" spans="1:13" ht="14.4">
      <c r="A5" s="14"/>
      <c r="B5" s="14"/>
      <c r="C5" s="14"/>
      <c r="D5" s="14"/>
      <c r="E5" s="510" t="s">
        <v>8</v>
      </c>
      <c r="F5" s="510"/>
      <c r="G5" s="510"/>
      <c r="H5" s="510"/>
      <c r="I5" s="510"/>
      <c r="J5" s="50"/>
      <c r="K5" s="50"/>
    </row>
    <row r="6" spans="1:13" ht="14.4">
      <c r="A6" s="14"/>
      <c r="B6" s="14"/>
      <c r="C6" s="14"/>
      <c r="D6" s="14"/>
      <c r="E6" s="510" t="s">
        <v>1</v>
      </c>
      <c r="F6" s="510"/>
      <c r="G6" s="510"/>
      <c r="H6" s="510"/>
      <c r="I6" s="510"/>
      <c r="J6" s="50"/>
      <c r="K6" s="50"/>
    </row>
    <row r="7" spans="1:13" ht="14.4">
      <c r="A7" s="16"/>
      <c r="B7" s="16"/>
      <c r="C7" s="16"/>
      <c r="D7" s="16"/>
      <c r="E7" s="510" t="s">
        <v>379</v>
      </c>
      <c r="F7" s="510"/>
      <c r="G7" s="510"/>
      <c r="H7" s="510"/>
      <c r="I7" s="510"/>
      <c r="J7" s="50"/>
      <c r="K7" s="50"/>
    </row>
    <row r="8" spans="1:13" ht="14.4">
      <c r="A8" s="16"/>
      <c r="B8" s="16"/>
      <c r="C8" s="16"/>
      <c r="D8" s="16"/>
      <c r="E8" s="510"/>
      <c r="F8" s="510"/>
      <c r="G8" s="510"/>
      <c r="H8" s="510"/>
      <c r="I8" s="510"/>
      <c r="J8" s="50"/>
      <c r="K8" s="50"/>
    </row>
    <row r="9" spans="1:13" ht="10.5" customHeight="1">
      <c r="A9" s="16"/>
      <c r="B9" s="16"/>
      <c r="C9" s="16"/>
      <c r="D9" s="16"/>
      <c r="E9" s="511"/>
      <c r="F9" s="511"/>
      <c r="G9" s="511"/>
      <c r="H9" s="511"/>
      <c r="I9" s="511"/>
      <c r="J9" s="50"/>
      <c r="K9" s="50"/>
    </row>
    <row r="10" spans="1:13" ht="50.25" customHeight="1">
      <c r="A10" s="512" t="s">
        <v>338</v>
      </c>
      <c r="B10" s="512"/>
      <c r="C10" s="512"/>
      <c r="D10" s="512"/>
      <c r="E10" s="512"/>
      <c r="F10" s="512"/>
      <c r="G10" s="512"/>
      <c r="H10" s="512"/>
      <c r="I10" s="512"/>
      <c r="J10" s="51"/>
      <c r="K10" s="52"/>
    </row>
    <row r="11" spans="1:13" s="2" customFormat="1" ht="18" customHeight="1">
      <c r="A11" s="515" t="s">
        <v>70</v>
      </c>
      <c r="B11" s="516" t="s">
        <v>339</v>
      </c>
      <c r="C11" s="513" t="s">
        <v>71</v>
      </c>
      <c r="D11" s="513" t="s">
        <v>72</v>
      </c>
      <c r="E11" s="513" t="s">
        <v>73</v>
      </c>
      <c r="F11" s="513" t="s">
        <v>74</v>
      </c>
      <c r="G11" s="514" t="s">
        <v>340</v>
      </c>
      <c r="H11" s="514"/>
      <c r="I11" s="514"/>
    </row>
    <row r="12" spans="1:13" s="3" customFormat="1" ht="12.75" customHeight="1">
      <c r="A12" s="515"/>
      <c r="B12" s="516"/>
      <c r="C12" s="513"/>
      <c r="D12" s="513"/>
      <c r="E12" s="513"/>
      <c r="F12" s="513"/>
      <c r="G12" s="514"/>
      <c r="H12" s="514"/>
      <c r="I12" s="514"/>
    </row>
    <row r="13" spans="1:13" s="3" customFormat="1" ht="24.75" customHeight="1">
      <c r="A13" s="515"/>
      <c r="B13" s="516"/>
      <c r="C13" s="513"/>
      <c r="D13" s="513"/>
      <c r="E13" s="513"/>
      <c r="F13" s="513"/>
      <c r="G13" s="17" t="s">
        <v>2</v>
      </c>
      <c r="H13" s="17" t="s">
        <v>3</v>
      </c>
      <c r="I13" s="18" t="s">
        <v>4</v>
      </c>
    </row>
    <row r="14" spans="1:13" s="3" customFormat="1" ht="46.8">
      <c r="A14" s="19" t="s">
        <v>341</v>
      </c>
      <c r="B14" s="20" t="s">
        <v>342</v>
      </c>
      <c r="C14" s="21"/>
      <c r="D14" s="21"/>
      <c r="E14" s="21"/>
      <c r="F14" s="21"/>
      <c r="G14" s="22">
        <f>G15+G47+G56+G74+G100+G112+G117+G122+G43</f>
        <v>24767.3</v>
      </c>
      <c r="H14" s="22">
        <f t="shared" ref="H14:I14" si="0">H15+H47+H56+H74+H100+H112+H117+H122+H43</f>
        <v>16961.3</v>
      </c>
      <c r="I14" s="22">
        <f t="shared" si="0"/>
        <v>17668.199999999997</v>
      </c>
      <c r="J14" s="53" t="e">
        <f>J15+#REF!+J47+J56+J74+#REF!+J105+#REF!</f>
        <v>#REF!</v>
      </c>
      <c r="K14" s="54" t="e">
        <f>K15+#REF!+K47+K56+K74+#REF!+K105+#REF!</f>
        <v>#REF!</v>
      </c>
      <c r="L14" s="54" t="e">
        <f>L15+#REF!+L47+L56+L74+#REF!+L105+#REF!</f>
        <v>#REF!</v>
      </c>
      <c r="M14" s="54" t="e">
        <f>M15+#REF!+M47+M56+M74+#REF!+M105+#REF!</f>
        <v>#REF!</v>
      </c>
    </row>
    <row r="15" spans="1:13" s="4" customFormat="1" ht="15.6">
      <c r="A15" s="23" t="s">
        <v>15</v>
      </c>
      <c r="B15" s="24" t="s">
        <v>342</v>
      </c>
      <c r="C15" s="25" t="s">
        <v>77</v>
      </c>
      <c r="D15" s="25" t="s">
        <v>78</v>
      </c>
      <c r="E15" s="26"/>
      <c r="F15" s="26"/>
      <c r="G15" s="27">
        <f t="shared" ref="G15:M15" si="1">G16+G20+G29+G33+G36</f>
        <v>11487.7</v>
      </c>
      <c r="H15" s="27">
        <f t="shared" si="1"/>
        <v>8450.1</v>
      </c>
      <c r="I15" s="27">
        <f t="shared" si="1"/>
        <v>7481.3</v>
      </c>
      <c r="J15" s="27" t="e">
        <f t="shared" si="1"/>
        <v>#REF!</v>
      </c>
      <c r="K15" s="27" t="e">
        <f t="shared" si="1"/>
        <v>#REF!</v>
      </c>
      <c r="L15" s="27" t="e">
        <f t="shared" si="1"/>
        <v>#REF!</v>
      </c>
      <c r="M15" s="27" t="e">
        <f t="shared" si="1"/>
        <v>#REF!</v>
      </c>
    </row>
    <row r="16" spans="1:13" s="4" customFormat="1" ht="55.2">
      <c r="A16" s="444" t="s">
        <v>17</v>
      </c>
      <c r="B16" s="445" t="s">
        <v>342</v>
      </c>
      <c r="C16" s="432" t="s">
        <v>77</v>
      </c>
      <c r="D16" s="432" t="s">
        <v>79</v>
      </c>
      <c r="E16" s="433" t="s">
        <v>81</v>
      </c>
      <c r="F16" s="433"/>
      <c r="G16" s="434">
        <f>G17</f>
        <v>149</v>
      </c>
      <c r="H16" s="434">
        <f t="shared" ref="H16:I16" si="2">H17</f>
        <v>20</v>
      </c>
      <c r="I16" s="434">
        <f t="shared" si="2"/>
        <v>20</v>
      </c>
      <c r="J16" s="32" t="e">
        <f>#REF!</f>
        <v>#REF!</v>
      </c>
      <c r="K16" s="32" t="e">
        <f>#REF!</f>
        <v>#REF!</v>
      </c>
      <c r="L16" s="32" t="e">
        <f>#REF!</f>
        <v>#REF!</v>
      </c>
      <c r="M16" s="32" t="e">
        <f>#REF!</f>
        <v>#REF!</v>
      </c>
    </row>
    <row r="17" spans="1:13" s="5" customFormat="1" ht="27.6">
      <c r="A17" s="35" t="s">
        <v>86</v>
      </c>
      <c r="B17" s="29" t="s">
        <v>342</v>
      </c>
      <c r="C17" s="34" t="s">
        <v>77</v>
      </c>
      <c r="D17" s="34" t="s">
        <v>79</v>
      </c>
      <c r="E17" s="36" t="s">
        <v>83</v>
      </c>
      <c r="F17" s="36"/>
      <c r="G17" s="37">
        <f>G18</f>
        <v>149</v>
      </c>
      <c r="H17" s="37">
        <f t="shared" ref="H17:I17" si="3">H18</f>
        <v>20</v>
      </c>
      <c r="I17" s="37">
        <f t="shared" si="3"/>
        <v>20</v>
      </c>
    </row>
    <row r="18" spans="1:13" ht="28.2">
      <c r="A18" s="38" t="s">
        <v>86</v>
      </c>
      <c r="B18" s="29" t="s">
        <v>342</v>
      </c>
      <c r="C18" s="34" t="s">
        <v>77</v>
      </c>
      <c r="D18" s="34" t="s">
        <v>79</v>
      </c>
      <c r="E18" s="39" t="s">
        <v>87</v>
      </c>
      <c r="F18" s="39"/>
      <c r="G18" s="37">
        <f t="shared" ref="G18:H18" si="4">G19</f>
        <v>149</v>
      </c>
      <c r="H18" s="37">
        <f t="shared" si="4"/>
        <v>20</v>
      </c>
      <c r="I18" s="37">
        <f>I19</f>
        <v>20</v>
      </c>
      <c r="L18" s="12">
        <v>27</v>
      </c>
    </row>
    <row r="19" spans="1:13" s="6" customFormat="1" ht="27.6">
      <c r="A19" s="40" t="s">
        <v>114</v>
      </c>
      <c r="B19" s="34" t="s">
        <v>342</v>
      </c>
      <c r="C19" s="34" t="s">
        <v>77</v>
      </c>
      <c r="D19" s="34" t="s">
        <v>79</v>
      </c>
      <c r="E19" s="39" t="s">
        <v>87</v>
      </c>
      <c r="F19" s="39">
        <v>200</v>
      </c>
      <c r="G19" s="41">
        <v>149</v>
      </c>
      <c r="H19" s="41">
        <v>20</v>
      </c>
      <c r="I19" s="55">
        <v>20</v>
      </c>
    </row>
    <row r="20" spans="1:13" ht="55.2">
      <c r="A20" s="446" t="s">
        <v>19</v>
      </c>
      <c r="B20" s="445" t="s">
        <v>342</v>
      </c>
      <c r="C20" s="432" t="s">
        <v>77</v>
      </c>
      <c r="D20" s="432" t="s">
        <v>89</v>
      </c>
      <c r="E20" s="447"/>
      <c r="F20" s="447"/>
      <c r="G20" s="434">
        <f>G21</f>
        <v>10996.6</v>
      </c>
      <c r="H20" s="434">
        <f>H21</f>
        <v>8398.1</v>
      </c>
      <c r="I20" s="434">
        <f>I21</f>
        <v>7429.3</v>
      </c>
    </row>
    <row r="21" spans="1:13" ht="41.4">
      <c r="A21" s="33" t="s">
        <v>324</v>
      </c>
      <c r="B21" s="34" t="s">
        <v>342</v>
      </c>
      <c r="C21" s="30" t="s">
        <v>77</v>
      </c>
      <c r="D21" s="30" t="s">
        <v>89</v>
      </c>
      <c r="E21" s="31" t="s">
        <v>81</v>
      </c>
      <c r="F21" s="31"/>
      <c r="G21" s="32">
        <f>G22+G25</f>
        <v>10996.6</v>
      </c>
      <c r="H21" s="32">
        <f>H22+H25</f>
        <v>8398.1</v>
      </c>
      <c r="I21" s="32">
        <f>I22+I25</f>
        <v>7429.3</v>
      </c>
    </row>
    <row r="22" spans="1:13" ht="55.2">
      <c r="A22" s="35" t="s">
        <v>90</v>
      </c>
      <c r="B22" s="29" t="s">
        <v>342</v>
      </c>
      <c r="C22" s="34" t="s">
        <v>77</v>
      </c>
      <c r="D22" s="34" t="s">
        <v>89</v>
      </c>
      <c r="E22" s="36" t="s">
        <v>91</v>
      </c>
      <c r="F22" s="36"/>
      <c r="G22" s="37">
        <f>G23</f>
        <v>2970</v>
      </c>
      <c r="H22" s="37">
        <f t="shared" ref="H22:I22" si="5">H23</f>
        <v>2500</v>
      </c>
      <c r="I22" s="37">
        <f t="shared" si="5"/>
        <v>2000</v>
      </c>
    </row>
    <row r="23" spans="1:13" ht="28.2">
      <c r="A23" s="38" t="s">
        <v>86</v>
      </c>
      <c r="B23" s="29" t="s">
        <v>342</v>
      </c>
      <c r="C23" s="34" t="s">
        <v>77</v>
      </c>
      <c r="D23" s="34" t="s">
        <v>89</v>
      </c>
      <c r="E23" s="36" t="s">
        <v>93</v>
      </c>
      <c r="F23" s="36"/>
      <c r="G23" s="37">
        <f>G24</f>
        <v>2970</v>
      </c>
      <c r="H23" s="37">
        <f t="shared" ref="H23:M23" si="6">H24</f>
        <v>2500</v>
      </c>
      <c r="I23" s="37">
        <f>I24</f>
        <v>2000</v>
      </c>
      <c r="J23" s="37">
        <f t="shared" si="6"/>
        <v>0</v>
      </c>
      <c r="K23" s="37">
        <f t="shared" si="6"/>
        <v>0</v>
      </c>
      <c r="L23" s="37">
        <f t="shared" si="6"/>
        <v>0</v>
      </c>
      <c r="M23" s="37">
        <f t="shared" si="6"/>
        <v>0</v>
      </c>
    </row>
    <row r="24" spans="1:13" ht="69">
      <c r="A24" s="40" t="s">
        <v>94</v>
      </c>
      <c r="B24" s="34" t="s">
        <v>342</v>
      </c>
      <c r="C24" s="34" t="s">
        <v>77</v>
      </c>
      <c r="D24" s="34" t="s">
        <v>89</v>
      </c>
      <c r="E24" s="39" t="s">
        <v>93</v>
      </c>
      <c r="F24" s="39">
        <v>100</v>
      </c>
      <c r="G24" s="443">
        <v>2970</v>
      </c>
      <c r="H24" s="436">
        <v>2500</v>
      </c>
      <c r="I24" s="443">
        <v>2000</v>
      </c>
    </row>
    <row r="25" spans="1:13" ht="27.6">
      <c r="A25" s="35" t="s">
        <v>82</v>
      </c>
      <c r="B25" s="29" t="s">
        <v>342</v>
      </c>
      <c r="C25" s="30" t="s">
        <v>77</v>
      </c>
      <c r="D25" s="30" t="s">
        <v>89</v>
      </c>
      <c r="E25" s="42" t="s">
        <v>83</v>
      </c>
      <c r="F25" s="42"/>
      <c r="G25" s="32">
        <f>G26</f>
        <v>8026.6</v>
      </c>
      <c r="H25" s="32">
        <f t="shared" ref="H25:I25" si="7">H26</f>
        <v>5898.1</v>
      </c>
      <c r="I25" s="32">
        <f t="shared" si="7"/>
        <v>5429.3</v>
      </c>
    </row>
    <row r="26" spans="1:13" ht="28.2">
      <c r="A26" s="38" t="s">
        <v>86</v>
      </c>
      <c r="B26" s="29" t="s">
        <v>342</v>
      </c>
      <c r="C26" s="34" t="s">
        <v>77</v>
      </c>
      <c r="D26" s="34" t="s">
        <v>89</v>
      </c>
      <c r="E26" s="39" t="s">
        <v>87</v>
      </c>
      <c r="F26" s="39"/>
      <c r="G26" s="37">
        <f>G27+G28</f>
        <v>8026.6</v>
      </c>
      <c r="H26" s="37">
        <f>H27+H28</f>
        <v>5898.1</v>
      </c>
      <c r="I26" s="37">
        <f>I27+I28</f>
        <v>5429.3</v>
      </c>
    </row>
    <row r="27" spans="1:13" ht="69">
      <c r="A27" s="40" t="s">
        <v>94</v>
      </c>
      <c r="B27" s="34" t="s">
        <v>342</v>
      </c>
      <c r="C27" s="34" t="s">
        <v>77</v>
      </c>
      <c r="D27" s="34" t="s">
        <v>89</v>
      </c>
      <c r="E27" s="39" t="s">
        <v>87</v>
      </c>
      <c r="F27" s="39">
        <v>100</v>
      </c>
      <c r="G27" s="443">
        <v>6417.8</v>
      </c>
      <c r="H27" s="436">
        <v>4898.1000000000004</v>
      </c>
      <c r="I27" s="436">
        <v>4629.3</v>
      </c>
    </row>
    <row r="28" spans="1:13" ht="27.6">
      <c r="A28" s="40" t="s">
        <v>114</v>
      </c>
      <c r="B28" s="34" t="s">
        <v>342</v>
      </c>
      <c r="C28" s="34" t="s">
        <v>77</v>
      </c>
      <c r="D28" s="34" t="s">
        <v>89</v>
      </c>
      <c r="E28" s="39" t="s">
        <v>87</v>
      </c>
      <c r="F28" s="39">
        <v>200</v>
      </c>
      <c r="G28" s="37">
        <v>1608.8</v>
      </c>
      <c r="H28" s="37">
        <v>1000</v>
      </c>
      <c r="I28" s="37">
        <v>800</v>
      </c>
    </row>
    <row r="29" spans="1:13" s="5" customFormat="1" ht="41.4">
      <c r="A29" s="444" t="s">
        <v>21</v>
      </c>
      <c r="B29" s="445" t="s">
        <v>342</v>
      </c>
      <c r="C29" s="432" t="s">
        <v>77</v>
      </c>
      <c r="D29" s="432" t="s">
        <v>95</v>
      </c>
      <c r="E29" s="448"/>
      <c r="F29" s="448"/>
      <c r="G29" s="434">
        <f t="shared" ref="G29:I30" si="8">G30</f>
        <v>232.5</v>
      </c>
      <c r="H29" s="434">
        <f t="shared" si="8"/>
        <v>0</v>
      </c>
      <c r="I29" s="476">
        <f t="shared" si="8"/>
        <v>0</v>
      </c>
    </row>
    <row r="30" spans="1:13" s="5" customFormat="1" ht="28.2">
      <c r="A30" s="43" t="s">
        <v>82</v>
      </c>
      <c r="B30" s="34" t="s">
        <v>342</v>
      </c>
      <c r="C30" s="30" t="s">
        <v>77</v>
      </c>
      <c r="D30" s="30" t="s">
        <v>95</v>
      </c>
      <c r="E30" s="31" t="s">
        <v>81</v>
      </c>
      <c r="F30" s="31"/>
      <c r="G30" s="32">
        <f>G31</f>
        <v>232.5</v>
      </c>
      <c r="H30" s="32">
        <f t="shared" si="8"/>
        <v>0</v>
      </c>
      <c r="I30" s="32">
        <f t="shared" si="8"/>
        <v>0</v>
      </c>
    </row>
    <row r="31" spans="1:13" ht="55.8">
      <c r="A31" s="38" t="s">
        <v>97</v>
      </c>
      <c r="B31" s="29" t="s">
        <v>342</v>
      </c>
      <c r="C31" s="34" t="s">
        <v>77</v>
      </c>
      <c r="D31" s="34" t="s">
        <v>95</v>
      </c>
      <c r="E31" s="39" t="s">
        <v>98</v>
      </c>
      <c r="F31" s="39"/>
      <c r="G31" s="37">
        <f>G32</f>
        <v>232.5</v>
      </c>
      <c r="H31" s="37">
        <f>H32</f>
        <v>0</v>
      </c>
      <c r="I31" s="37">
        <f>I32</f>
        <v>0</v>
      </c>
    </row>
    <row r="32" spans="1:13" ht="14.4">
      <c r="A32" s="38" t="s">
        <v>99</v>
      </c>
      <c r="B32" s="34" t="s">
        <v>342</v>
      </c>
      <c r="C32" s="34" t="s">
        <v>77</v>
      </c>
      <c r="D32" s="34" t="s">
        <v>95</v>
      </c>
      <c r="E32" s="39" t="s">
        <v>98</v>
      </c>
      <c r="F32" s="39">
        <v>500</v>
      </c>
      <c r="G32" s="37">
        <v>232.5</v>
      </c>
      <c r="H32" s="37"/>
      <c r="I32" s="436">
        <v>0</v>
      </c>
    </row>
    <row r="33" spans="1:19" ht="14.4">
      <c r="A33" s="449" t="s">
        <v>84</v>
      </c>
      <c r="B33" s="432" t="s">
        <v>342</v>
      </c>
      <c r="C33" s="432" t="s">
        <v>77</v>
      </c>
      <c r="D33" s="432" t="s">
        <v>108</v>
      </c>
      <c r="E33" s="450"/>
      <c r="F33" s="450"/>
      <c r="G33" s="434">
        <f>G34</f>
        <v>10</v>
      </c>
      <c r="H33" s="434">
        <f t="shared" ref="H33:M33" si="9">H34</f>
        <v>5</v>
      </c>
      <c r="I33" s="434">
        <f t="shared" si="9"/>
        <v>5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</row>
    <row r="34" spans="1:19" ht="28.2">
      <c r="A34" s="38" t="s">
        <v>109</v>
      </c>
      <c r="B34" s="34" t="s">
        <v>342</v>
      </c>
      <c r="C34" s="34" t="s">
        <v>77</v>
      </c>
      <c r="D34" s="34" t="s">
        <v>108</v>
      </c>
      <c r="E34" s="39">
        <v>6890100000</v>
      </c>
      <c r="F34" s="39"/>
      <c r="G34" s="37">
        <f>G35</f>
        <v>10</v>
      </c>
      <c r="H34" s="436">
        <f>H35</f>
        <v>5</v>
      </c>
      <c r="I34" s="436">
        <f>I35</f>
        <v>5</v>
      </c>
    </row>
    <row r="35" spans="1:19" ht="28.2">
      <c r="A35" s="38" t="s">
        <v>109</v>
      </c>
      <c r="B35" s="34" t="s">
        <v>342</v>
      </c>
      <c r="C35" s="34" t="s">
        <v>77</v>
      </c>
      <c r="D35" s="34" t="s">
        <v>108</v>
      </c>
      <c r="E35" s="39">
        <v>6890110220</v>
      </c>
      <c r="F35" s="39">
        <v>870</v>
      </c>
      <c r="G35" s="37">
        <v>10</v>
      </c>
      <c r="H35" s="436">
        <v>5</v>
      </c>
      <c r="I35" s="436">
        <v>5</v>
      </c>
    </row>
    <row r="36" spans="1:19" s="4" customFormat="1" ht="14.4">
      <c r="A36" s="430" t="s">
        <v>28</v>
      </c>
      <c r="B36" s="445" t="s">
        <v>342</v>
      </c>
      <c r="C36" s="432" t="s">
        <v>77</v>
      </c>
      <c r="D36" s="432" t="s">
        <v>111</v>
      </c>
      <c r="E36" s="451"/>
      <c r="F36" s="450"/>
      <c r="G36" s="434">
        <f>G37+G40</f>
        <v>99.6</v>
      </c>
      <c r="H36" s="434">
        <f>H37+H40</f>
        <v>27</v>
      </c>
      <c r="I36" s="434">
        <f>I37+I40</f>
        <v>27</v>
      </c>
    </row>
    <row r="37" spans="1:19" s="4" customFormat="1" ht="39" customHeight="1">
      <c r="A37" s="43" t="s">
        <v>82</v>
      </c>
      <c r="B37" s="29" t="s">
        <v>342</v>
      </c>
      <c r="C37" s="30" t="s">
        <v>77</v>
      </c>
      <c r="D37" s="30" t="s">
        <v>111</v>
      </c>
      <c r="E37" s="36" t="s">
        <v>83</v>
      </c>
      <c r="F37" s="39"/>
      <c r="G37" s="32">
        <f>G38</f>
        <v>3.5</v>
      </c>
      <c r="H37" s="32">
        <f t="shared" ref="H37:I37" si="10">H38</f>
        <v>3.5</v>
      </c>
      <c r="I37" s="32">
        <f t="shared" si="10"/>
        <v>3.5</v>
      </c>
    </row>
    <row r="38" spans="1:19" s="4" customFormat="1" ht="69">
      <c r="A38" s="45" t="s">
        <v>112</v>
      </c>
      <c r="B38" s="29" t="s">
        <v>342</v>
      </c>
      <c r="C38" s="30" t="s">
        <v>77</v>
      </c>
      <c r="D38" s="30" t="s">
        <v>111</v>
      </c>
      <c r="E38" s="36" t="s">
        <v>113</v>
      </c>
      <c r="F38" s="39"/>
      <c r="G38" s="32">
        <f t="shared" ref="G38:I38" si="11">G39</f>
        <v>3.5</v>
      </c>
      <c r="H38" s="32">
        <f t="shared" si="11"/>
        <v>3.5</v>
      </c>
      <c r="I38" s="32">
        <f t="shared" si="11"/>
        <v>3.5</v>
      </c>
    </row>
    <row r="39" spans="1:19" s="4" customFormat="1" ht="27.6">
      <c r="A39" s="40" t="s">
        <v>114</v>
      </c>
      <c r="B39" s="29" t="s">
        <v>342</v>
      </c>
      <c r="C39" s="30" t="s">
        <v>77</v>
      </c>
      <c r="D39" s="30" t="s">
        <v>111</v>
      </c>
      <c r="E39" s="36" t="s">
        <v>113</v>
      </c>
      <c r="F39" s="39">
        <v>200</v>
      </c>
      <c r="G39" s="226">
        <v>3.5</v>
      </c>
      <c r="H39" s="32">
        <v>3.5</v>
      </c>
      <c r="I39" s="32">
        <v>3.5</v>
      </c>
    </row>
    <row r="40" spans="1:19" s="5" customFormat="1" ht="41.4">
      <c r="A40" s="46" t="s">
        <v>115</v>
      </c>
      <c r="B40" s="34" t="s">
        <v>342</v>
      </c>
      <c r="C40" s="30" t="s">
        <v>77</v>
      </c>
      <c r="D40" s="30" t="s">
        <v>111</v>
      </c>
      <c r="E40" s="31" t="s">
        <v>116</v>
      </c>
      <c r="F40" s="31"/>
      <c r="G40" s="32">
        <f>G41</f>
        <v>96.1</v>
      </c>
      <c r="H40" s="32">
        <f t="shared" ref="H40:I40" si="12">H41</f>
        <v>23.5</v>
      </c>
      <c r="I40" s="32">
        <f t="shared" si="12"/>
        <v>23.5</v>
      </c>
    </row>
    <row r="41" spans="1:19" s="5" customFormat="1" ht="69.599999999999994">
      <c r="A41" s="38" t="s">
        <v>118</v>
      </c>
      <c r="B41" s="29" t="s">
        <v>342</v>
      </c>
      <c r="C41" s="34" t="s">
        <v>77</v>
      </c>
      <c r="D41" s="34" t="s">
        <v>111</v>
      </c>
      <c r="E41" s="39" t="s">
        <v>119</v>
      </c>
      <c r="F41" s="39"/>
      <c r="G41" s="37">
        <f t="shared" ref="G41:I41" si="13">G42</f>
        <v>96.1</v>
      </c>
      <c r="H41" s="37">
        <f t="shared" si="13"/>
        <v>23.5</v>
      </c>
      <c r="I41" s="37">
        <f t="shared" si="13"/>
        <v>23.5</v>
      </c>
      <c r="J41" s="37">
        <f>J42</f>
        <v>0</v>
      </c>
      <c r="K41" s="37">
        <f>K42</f>
        <v>0</v>
      </c>
      <c r="L41" s="37">
        <f>L42</f>
        <v>0</v>
      </c>
      <c r="M41" s="37">
        <f>M42</f>
        <v>0</v>
      </c>
    </row>
    <row r="42" spans="1:19" s="5" customFormat="1" ht="27.6">
      <c r="A42" s="40" t="s">
        <v>114</v>
      </c>
      <c r="B42" s="34" t="s">
        <v>342</v>
      </c>
      <c r="C42" s="34" t="s">
        <v>77</v>
      </c>
      <c r="D42" s="34" t="s">
        <v>111</v>
      </c>
      <c r="E42" s="39" t="s">
        <v>119</v>
      </c>
      <c r="F42" s="39">
        <v>200</v>
      </c>
      <c r="G42" s="429">
        <v>96.1</v>
      </c>
      <c r="H42" s="39">
        <v>23.5</v>
      </c>
      <c r="I42" s="56">
        <v>23.5</v>
      </c>
    </row>
    <row r="43" spans="1:19">
      <c r="A43" s="430" t="s">
        <v>120</v>
      </c>
      <c r="B43" s="431" t="s">
        <v>342</v>
      </c>
      <c r="C43" s="432" t="s">
        <v>121</v>
      </c>
      <c r="D43" s="432" t="s">
        <v>78</v>
      </c>
      <c r="E43" s="433"/>
      <c r="F43" s="433"/>
      <c r="G43" s="434">
        <f>G44</f>
        <v>214.8</v>
      </c>
      <c r="H43" s="434">
        <f t="shared" ref="H43:M43" si="14">H44</f>
        <v>233.1</v>
      </c>
      <c r="I43" s="434">
        <f t="shared" si="14"/>
        <v>240.8</v>
      </c>
      <c r="J43" s="434">
        <f t="shared" si="14"/>
        <v>0</v>
      </c>
      <c r="K43" s="434">
        <f t="shared" si="14"/>
        <v>0</v>
      </c>
      <c r="L43" s="434">
        <f t="shared" si="14"/>
        <v>0</v>
      </c>
      <c r="M43" s="434">
        <f t="shared" si="14"/>
        <v>0</v>
      </c>
      <c r="N43" s="57"/>
      <c r="O43" s="58"/>
      <c r="P43" s="58"/>
      <c r="Q43" s="58"/>
      <c r="R43" s="58"/>
      <c r="S43" s="58"/>
    </row>
    <row r="44" spans="1:19" ht="41.4">
      <c r="A44" s="46" t="s">
        <v>115</v>
      </c>
      <c r="B44" s="34" t="s">
        <v>342</v>
      </c>
      <c r="C44" s="30" t="s">
        <v>121</v>
      </c>
      <c r="D44" s="30" t="s">
        <v>79</v>
      </c>
      <c r="E44" s="31" t="s">
        <v>116</v>
      </c>
      <c r="F44" s="31"/>
      <c r="G44" s="32">
        <f>G45</f>
        <v>214.8</v>
      </c>
      <c r="H44" s="32">
        <f t="shared" ref="H44:I44" si="15">H45</f>
        <v>233.1</v>
      </c>
      <c r="I44" s="32">
        <f t="shared" si="15"/>
        <v>240.8</v>
      </c>
    </row>
    <row r="45" spans="1:19" ht="28.2">
      <c r="A45" s="38" t="s">
        <v>122</v>
      </c>
      <c r="B45" s="29" t="s">
        <v>342</v>
      </c>
      <c r="C45" s="34" t="s">
        <v>121</v>
      </c>
      <c r="D45" s="34" t="s">
        <v>79</v>
      </c>
      <c r="E45" s="39" t="s">
        <v>123</v>
      </c>
      <c r="F45" s="39"/>
      <c r="G45" s="37">
        <f>G46</f>
        <v>214.8</v>
      </c>
      <c r="H45" s="37">
        <f t="shared" ref="H45:M45" si="16">H46</f>
        <v>233.1</v>
      </c>
      <c r="I45" s="37">
        <f t="shared" si="16"/>
        <v>240.8</v>
      </c>
      <c r="J45" s="37">
        <f t="shared" si="16"/>
        <v>0</v>
      </c>
      <c r="K45" s="37">
        <f t="shared" si="16"/>
        <v>0</v>
      </c>
      <c r="L45" s="37">
        <f t="shared" si="16"/>
        <v>0</v>
      </c>
      <c r="M45" s="37">
        <f t="shared" si="16"/>
        <v>0</v>
      </c>
    </row>
    <row r="46" spans="1:19" ht="69">
      <c r="A46" s="40" t="s">
        <v>94</v>
      </c>
      <c r="B46" s="34" t="s">
        <v>342</v>
      </c>
      <c r="C46" s="34" t="s">
        <v>121</v>
      </c>
      <c r="D46" s="34" t="s">
        <v>79</v>
      </c>
      <c r="E46" s="39" t="s">
        <v>123</v>
      </c>
      <c r="F46" s="39">
        <v>100</v>
      </c>
      <c r="G46" s="436">
        <v>214.8</v>
      </c>
      <c r="H46" s="37">
        <v>233.1</v>
      </c>
      <c r="I46" s="37">
        <v>240.8</v>
      </c>
      <c r="N46" s="59"/>
    </row>
    <row r="47" spans="1:19" ht="31.2">
      <c r="A47" s="23" t="s">
        <v>124</v>
      </c>
      <c r="B47" s="47" t="s">
        <v>342</v>
      </c>
      <c r="C47" s="25" t="s">
        <v>79</v>
      </c>
      <c r="D47" s="25" t="s">
        <v>78</v>
      </c>
      <c r="E47" s="48"/>
      <c r="F47" s="48"/>
      <c r="G47" s="49">
        <f t="shared" ref="G47:I47" si="17">G48</f>
        <v>126</v>
      </c>
      <c r="H47" s="49">
        <f t="shared" si="17"/>
        <v>20</v>
      </c>
      <c r="I47" s="49">
        <f t="shared" si="17"/>
        <v>20</v>
      </c>
    </row>
    <row r="48" spans="1:19" ht="31.2">
      <c r="A48" s="452" t="s">
        <v>124</v>
      </c>
      <c r="B48" s="29" t="s">
        <v>342</v>
      </c>
      <c r="C48" s="30" t="s">
        <v>79</v>
      </c>
      <c r="D48" s="30" t="s">
        <v>126</v>
      </c>
      <c r="E48" s="31"/>
      <c r="F48" s="31"/>
      <c r="G48" s="32">
        <f>G49</f>
        <v>126</v>
      </c>
      <c r="H48" s="32">
        <f>H49</f>
        <v>20</v>
      </c>
      <c r="I48" s="32">
        <f>I49</f>
        <v>20</v>
      </c>
    </row>
    <row r="49" spans="1:13" ht="55.2">
      <c r="A49" s="28" t="s">
        <v>125</v>
      </c>
      <c r="B49" s="30" t="s">
        <v>342</v>
      </c>
      <c r="C49" s="63" t="s">
        <v>79</v>
      </c>
      <c r="D49" s="63" t="s">
        <v>126</v>
      </c>
      <c r="E49" s="42" t="s">
        <v>369</v>
      </c>
      <c r="F49" s="42"/>
      <c r="G49" s="32">
        <f>G50+G52+G54</f>
        <v>126</v>
      </c>
      <c r="H49" s="32">
        <f t="shared" ref="H49:I49" si="18">H50+H52+H54</f>
        <v>20</v>
      </c>
      <c r="I49" s="32">
        <f t="shared" si="18"/>
        <v>20</v>
      </c>
    </row>
    <row r="50" spans="1:13" ht="41.4">
      <c r="A50" s="28" t="s">
        <v>343</v>
      </c>
      <c r="B50" s="30" t="s">
        <v>342</v>
      </c>
      <c r="C50" s="63" t="s">
        <v>79</v>
      </c>
      <c r="D50" s="63" t="s">
        <v>126</v>
      </c>
      <c r="E50" s="42" t="s">
        <v>130</v>
      </c>
      <c r="F50" s="42"/>
      <c r="G50" s="32">
        <f>G51</f>
        <v>19</v>
      </c>
      <c r="H50" s="32">
        <f t="shared" ref="H50:I50" si="19">H51</f>
        <v>19</v>
      </c>
      <c r="I50" s="32">
        <f t="shared" si="19"/>
        <v>19</v>
      </c>
    </row>
    <row r="51" spans="1:13" ht="27.6">
      <c r="A51" s="40" t="s">
        <v>114</v>
      </c>
      <c r="B51" s="29" t="s">
        <v>342</v>
      </c>
      <c r="C51" s="60" t="s">
        <v>79</v>
      </c>
      <c r="D51" s="60" t="s">
        <v>126</v>
      </c>
      <c r="E51" s="36" t="s">
        <v>130</v>
      </c>
      <c r="F51" s="36" t="s">
        <v>172</v>
      </c>
      <c r="G51" s="37">
        <v>19</v>
      </c>
      <c r="H51" s="37">
        <v>19</v>
      </c>
      <c r="I51" s="37">
        <v>19</v>
      </c>
      <c r="L51" s="12">
        <v>40</v>
      </c>
      <c r="M51" s="12">
        <v>90</v>
      </c>
    </row>
    <row r="52" spans="1:13">
      <c r="A52" s="28" t="s">
        <v>344</v>
      </c>
      <c r="B52" s="61" t="s">
        <v>342</v>
      </c>
      <c r="C52" s="63" t="s">
        <v>79</v>
      </c>
      <c r="D52" s="63" t="s">
        <v>126</v>
      </c>
      <c r="E52" s="31" t="s">
        <v>136</v>
      </c>
      <c r="F52" s="39"/>
      <c r="G52" s="32">
        <f>G53</f>
        <v>106</v>
      </c>
      <c r="H52" s="37">
        <f t="shared" ref="H52:M52" si="20">H53</f>
        <v>0</v>
      </c>
      <c r="I52" s="37">
        <f t="shared" si="20"/>
        <v>0</v>
      </c>
      <c r="J52" s="77">
        <f t="shared" si="20"/>
        <v>0</v>
      </c>
      <c r="K52" s="77">
        <f t="shared" si="20"/>
        <v>0</v>
      </c>
      <c r="L52" s="77">
        <f t="shared" si="20"/>
        <v>0</v>
      </c>
      <c r="M52" s="77">
        <f t="shared" si="20"/>
        <v>0</v>
      </c>
    </row>
    <row r="53" spans="1:13" ht="27.6">
      <c r="A53" s="40" t="s">
        <v>114</v>
      </c>
      <c r="B53" s="29" t="s">
        <v>342</v>
      </c>
      <c r="C53" s="60" t="s">
        <v>79</v>
      </c>
      <c r="D53" s="60" t="s">
        <v>126</v>
      </c>
      <c r="E53" s="39" t="s">
        <v>136</v>
      </c>
      <c r="F53" s="39">
        <v>200</v>
      </c>
      <c r="G53" s="37">
        <v>106</v>
      </c>
      <c r="H53" s="37"/>
      <c r="I53" s="37"/>
    </row>
    <row r="54" spans="1:13" ht="54.75" customHeight="1">
      <c r="A54" s="453" t="s">
        <v>143</v>
      </c>
      <c r="B54" s="61" t="s">
        <v>342</v>
      </c>
      <c r="C54" s="63" t="s">
        <v>79</v>
      </c>
      <c r="D54" s="63" t="s">
        <v>126</v>
      </c>
      <c r="E54" s="31" t="s">
        <v>141</v>
      </c>
      <c r="F54" s="31"/>
      <c r="G54" s="32">
        <v>1</v>
      </c>
      <c r="H54" s="32">
        <v>1</v>
      </c>
      <c r="I54" s="32">
        <v>1</v>
      </c>
    </row>
    <row r="55" spans="1:13" ht="27.6">
      <c r="A55" s="40" t="s">
        <v>114</v>
      </c>
      <c r="B55" s="29" t="s">
        <v>342</v>
      </c>
      <c r="C55" s="60" t="s">
        <v>79</v>
      </c>
      <c r="D55" s="60" t="s">
        <v>126</v>
      </c>
      <c r="E55" s="39" t="s">
        <v>141</v>
      </c>
      <c r="F55" s="39">
        <v>200</v>
      </c>
      <c r="G55" s="37">
        <v>1</v>
      </c>
      <c r="H55" s="37">
        <v>1</v>
      </c>
      <c r="I55" s="37">
        <v>1</v>
      </c>
    </row>
    <row r="56" spans="1:13" s="8" customFormat="1" ht="15.6">
      <c r="A56" s="23" t="s">
        <v>38</v>
      </c>
      <c r="B56" s="47" t="s">
        <v>342</v>
      </c>
      <c r="C56" s="65" t="s">
        <v>89</v>
      </c>
      <c r="D56" s="65" t="s">
        <v>78</v>
      </c>
      <c r="E56" s="26"/>
      <c r="F56" s="26"/>
      <c r="G56" s="49">
        <f>G57+G71</f>
        <v>2397.6000000000004</v>
      </c>
      <c r="H56" s="49">
        <f>H57+H71</f>
        <v>1248.5</v>
      </c>
      <c r="I56" s="49">
        <f>I57+I71</f>
        <v>2795.3</v>
      </c>
    </row>
    <row r="57" spans="1:13" s="5" customFormat="1">
      <c r="A57" s="46" t="s">
        <v>40</v>
      </c>
      <c r="B57" s="34" t="s">
        <v>342</v>
      </c>
      <c r="C57" s="63" t="s">
        <v>89</v>
      </c>
      <c r="D57" s="63" t="s">
        <v>146</v>
      </c>
      <c r="E57" s="63"/>
      <c r="F57" s="66"/>
      <c r="G57" s="32">
        <f t="shared" ref="G57:M57" si="21">G58+G66</f>
        <v>2393.3000000000002</v>
      </c>
      <c r="H57" s="32">
        <f t="shared" si="21"/>
        <v>1248.5</v>
      </c>
      <c r="I57" s="32">
        <f t="shared" si="21"/>
        <v>2795.3</v>
      </c>
      <c r="J57" s="32">
        <f t="shared" si="21"/>
        <v>0</v>
      </c>
      <c r="K57" s="32">
        <f t="shared" si="21"/>
        <v>0</v>
      </c>
      <c r="L57" s="32">
        <f t="shared" si="21"/>
        <v>0</v>
      </c>
      <c r="M57" s="32">
        <f t="shared" si="21"/>
        <v>0</v>
      </c>
    </row>
    <row r="58" spans="1:13" s="9" customFormat="1" ht="42">
      <c r="A58" s="464" t="s">
        <v>288</v>
      </c>
      <c r="B58" s="460" t="s">
        <v>342</v>
      </c>
      <c r="C58" s="456" t="s">
        <v>89</v>
      </c>
      <c r="D58" s="456" t="s">
        <v>146</v>
      </c>
      <c r="E58" s="465" t="s">
        <v>148</v>
      </c>
      <c r="F58" s="466"/>
      <c r="G58" s="467">
        <f>G59</f>
        <v>1107</v>
      </c>
      <c r="H58" s="467">
        <f t="shared" ref="H58:I58" si="22">H59+H62+H66</f>
        <v>1248.5</v>
      </c>
      <c r="I58" s="467">
        <f t="shared" si="22"/>
        <v>2795.3</v>
      </c>
    </row>
    <row r="59" spans="1:13" s="7" customFormat="1" ht="83.4">
      <c r="A59" s="38" t="s">
        <v>374</v>
      </c>
      <c r="B59" s="29" t="s">
        <v>342</v>
      </c>
      <c r="C59" s="34" t="s">
        <v>346</v>
      </c>
      <c r="D59" s="34" t="s">
        <v>146</v>
      </c>
      <c r="E59" s="60" t="s">
        <v>290</v>
      </c>
      <c r="F59" s="69"/>
      <c r="G59" s="70">
        <f>G60</f>
        <v>1107</v>
      </c>
      <c r="H59" s="70">
        <f>H60</f>
        <v>1248.5</v>
      </c>
      <c r="I59" s="70">
        <f t="shared" ref="I59" si="23">I60</f>
        <v>1866</v>
      </c>
    </row>
    <row r="60" spans="1:13" s="7" customFormat="1" ht="28.2">
      <c r="A60" s="38" t="s">
        <v>371</v>
      </c>
      <c r="B60" s="34" t="s">
        <v>342</v>
      </c>
      <c r="C60" s="34" t="s">
        <v>89</v>
      </c>
      <c r="D60" s="34" t="s">
        <v>146</v>
      </c>
      <c r="E60" s="60" t="s">
        <v>152</v>
      </c>
      <c r="F60" s="69"/>
      <c r="G60" s="70">
        <f>G61</f>
        <v>1107</v>
      </c>
      <c r="H60" s="70">
        <f>H61</f>
        <v>1248.5</v>
      </c>
      <c r="I60" s="70">
        <f>I61</f>
        <v>1866</v>
      </c>
    </row>
    <row r="61" spans="1:13" ht="27.6">
      <c r="A61" s="40" t="s">
        <v>114</v>
      </c>
      <c r="B61" s="29" t="s">
        <v>342</v>
      </c>
      <c r="C61" s="34" t="s">
        <v>89</v>
      </c>
      <c r="D61" s="34" t="s">
        <v>146</v>
      </c>
      <c r="E61" s="60" t="s">
        <v>152</v>
      </c>
      <c r="F61" s="72">
        <v>200</v>
      </c>
      <c r="G61" s="70">
        <v>1107</v>
      </c>
      <c r="H61" s="70">
        <v>1248.5</v>
      </c>
      <c r="I61" s="437">
        <v>1866</v>
      </c>
    </row>
    <row r="62" spans="1:13" ht="14.4">
      <c r="A62" s="44" t="s">
        <v>372</v>
      </c>
      <c r="B62" s="30" t="s">
        <v>342</v>
      </c>
      <c r="C62" s="30" t="s">
        <v>89</v>
      </c>
      <c r="D62" s="30" t="s">
        <v>146</v>
      </c>
      <c r="E62" s="63" t="s">
        <v>363</v>
      </c>
      <c r="F62" s="67"/>
      <c r="G62" s="68">
        <f t="shared" ref="G62:I63" si="24">G63</f>
        <v>0</v>
      </c>
      <c r="H62" s="68">
        <f t="shared" si="24"/>
        <v>0</v>
      </c>
      <c r="I62" s="68">
        <f t="shared" si="24"/>
        <v>929.3</v>
      </c>
    </row>
    <row r="63" spans="1:13" ht="42">
      <c r="A63" s="38" t="s">
        <v>373</v>
      </c>
      <c r="B63" s="29" t="s">
        <v>342</v>
      </c>
      <c r="C63" s="34" t="s">
        <v>346</v>
      </c>
      <c r="D63" s="34" t="s">
        <v>146</v>
      </c>
      <c r="E63" s="428" t="s">
        <v>364</v>
      </c>
      <c r="F63" s="69"/>
      <c r="G63" s="70">
        <f t="shared" si="24"/>
        <v>0</v>
      </c>
      <c r="H63" s="70">
        <f t="shared" si="24"/>
        <v>0</v>
      </c>
      <c r="I63" s="70">
        <f t="shared" si="24"/>
        <v>929.3</v>
      </c>
    </row>
    <row r="64" spans="1:13" ht="27.6">
      <c r="A64" s="71" t="s">
        <v>370</v>
      </c>
      <c r="B64" s="34" t="s">
        <v>342</v>
      </c>
      <c r="C64" s="34" t="s">
        <v>89</v>
      </c>
      <c r="D64" s="34" t="s">
        <v>146</v>
      </c>
      <c r="E64" s="428" t="s">
        <v>362</v>
      </c>
      <c r="F64" s="69"/>
      <c r="G64" s="70"/>
      <c r="H64" s="70"/>
      <c r="I64" s="70">
        <f>I65</f>
        <v>929.3</v>
      </c>
    </row>
    <row r="65" spans="1:18" ht="27.6">
      <c r="A65" s="40" t="s">
        <v>114</v>
      </c>
      <c r="B65" s="29" t="s">
        <v>342</v>
      </c>
      <c r="C65" s="34" t="s">
        <v>89</v>
      </c>
      <c r="D65" s="34" t="s">
        <v>146</v>
      </c>
      <c r="E65" s="428" t="s">
        <v>362</v>
      </c>
      <c r="F65" s="72">
        <v>200</v>
      </c>
      <c r="G65" s="70"/>
      <c r="H65" s="70"/>
      <c r="I65" s="70">
        <v>929.3</v>
      </c>
    </row>
    <row r="66" spans="1:18" ht="108" customHeight="1">
      <c r="A66" s="459" t="s">
        <v>292</v>
      </c>
      <c r="B66" s="460" t="s">
        <v>342</v>
      </c>
      <c r="C66" s="455" t="s">
        <v>89</v>
      </c>
      <c r="D66" s="455" t="s">
        <v>146</v>
      </c>
      <c r="E66" s="461" t="s">
        <v>154</v>
      </c>
      <c r="F66" s="462"/>
      <c r="G66" s="463">
        <f t="shared" ref="G66:I68" si="25">G67</f>
        <v>1286.3</v>
      </c>
      <c r="H66" s="463">
        <f t="shared" si="25"/>
        <v>0</v>
      </c>
      <c r="I66" s="463">
        <f t="shared" si="25"/>
        <v>0</v>
      </c>
    </row>
    <row r="67" spans="1:18" ht="14.4">
      <c r="A67" s="38" t="s">
        <v>345</v>
      </c>
      <c r="B67" s="29" t="s">
        <v>342</v>
      </c>
      <c r="C67" s="34" t="s">
        <v>89</v>
      </c>
      <c r="D67" s="34" t="s">
        <v>146</v>
      </c>
      <c r="E67" s="60" t="s">
        <v>155</v>
      </c>
      <c r="F67" s="72"/>
      <c r="G67" s="70">
        <f t="shared" si="25"/>
        <v>1286.3</v>
      </c>
      <c r="H67" s="70">
        <f t="shared" si="25"/>
        <v>0</v>
      </c>
      <c r="I67" s="70">
        <f t="shared" si="25"/>
        <v>0</v>
      </c>
    </row>
    <row r="68" spans="1:18" ht="96.6">
      <c r="A68" s="40" t="s">
        <v>292</v>
      </c>
      <c r="B68" s="29" t="s">
        <v>342</v>
      </c>
      <c r="C68" s="34" t="s">
        <v>89</v>
      </c>
      <c r="D68" s="34" t="s">
        <v>146</v>
      </c>
      <c r="E68" s="60" t="s">
        <v>157</v>
      </c>
      <c r="F68" s="72"/>
      <c r="G68" s="70">
        <f t="shared" si="25"/>
        <v>1286.3</v>
      </c>
      <c r="H68" s="70">
        <f t="shared" si="25"/>
        <v>0</v>
      </c>
      <c r="I68" s="70">
        <f t="shared" si="25"/>
        <v>0</v>
      </c>
    </row>
    <row r="69" spans="1:18" ht="78" customHeight="1">
      <c r="A69" s="286" t="s">
        <v>375</v>
      </c>
      <c r="B69" s="29" t="s">
        <v>342</v>
      </c>
      <c r="C69" s="34" t="s">
        <v>89</v>
      </c>
      <c r="D69" s="34" t="s">
        <v>146</v>
      </c>
      <c r="E69" s="428" t="s">
        <v>360</v>
      </c>
      <c r="F69" s="72"/>
      <c r="G69" s="441">
        <f>G70</f>
        <v>1286.3</v>
      </c>
      <c r="H69" s="70">
        <v>0</v>
      </c>
      <c r="I69" s="427"/>
    </row>
    <row r="70" spans="1:18" ht="15.6">
      <c r="A70" s="286" t="s">
        <v>376</v>
      </c>
      <c r="B70" s="29" t="s">
        <v>342</v>
      </c>
      <c r="C70" s="34" t="s">
        <v>89</v>
      </c>
      <c r="D70" s="34" t="s">
        <v>146</v>
      </c>
      <c r="E70" s="428" t="s">
        <v>360</v>
      </c>
      <c r="F70" s="72">
        <v>200</v>
      </c>
      <c r="G70" s="441">
        <v>1286.3</v>
      </c>
      <c r="H70" s="70"/>
      <c r="I70" s="427"/>
    </row>
    <row r="71" spans="1:18" ht="27.6">
      <c r="A71" s="33" t="s">
        <v>42</v>
      </c>
      <c r="B71" s="34" t="s">
        <v>342</v>
      </c>
      <c r="C71" s="30" t="s">
        <v>89</v>
      </c>
      <c r="D71" s="30" t="s">
        <v>160</v>
      </c>
      <c r="E71" s="42"/>
      <c r="F71" s="42"/>
      <c r="G71" s="32">
        <f t="shared" ref="G71:I72" si="26">G72</f>
        <v>4.3</v>
      </c>
      <c r="H71" s="32">
        <f t="shared" si="26"/>
        <v>0</v>
      </c>
      <c r="I71" s="32">
        <f t="shared" si="26"/>
        <v>0</v>
      </c>
    </row>
    <row r="72" spans="1:18" ht="69.599999999999994">
      <c r="A72" s="454" t="s">
        <v>347</v>
      </c>
      <c r="B72" s="455" t="s">
        <v>342</v>
      </c>
      <c r="C72" s="456" t="s">
        <v>89</v>
      </c>
      <c r="D72" s="456" t="s">
        <v>160</v>
      </c>
      <c r="E72" s="457" t="s">
        <v>162</v>
      </c>
      <c r="F72" s="457"/>
      <c r="G72" s="458">
        <f>G73</f>
        <v>4.3</v>
      </c>
      <c r="H72" s="458">
        <f t="shared" si="26"/>
        <v>0</v>
      </c>
      <c r="I72" s="458">
        <f t="shared" si="26"/>
        <v>0</v>
      </c>
      <c r="R72"/>
    </row>
    <row r="73" spans="1:18" ht="55.8">
      <c r="A73" s="74" t="s">
        <v>301</v>
      </c>
      <c r="B73" s="29" t="s">
        <v>342</v>
      </c>
      <c r="C73" s="34" t="s">
        <v>89</v>
      </c>
      <c r="D73" s="34" t="s">
        <v>160</v>
      </c>
      <c r="E73" s="36" t="s">
        <v>167</v>
      </c>
      <c r="F73" s="287" t="s">
        <v>172</v>
      </c>
      <c r="G73" s="37">
        <v>4.3</v>
      </c>
      <c r="H73" s="37">
        <v>0</v>
      </c>
      <c r="I73" s="37">
        <v>0</v>
      </c>
    </row>
    <row r="74" spans="1:18" s="10" customFormat="1" ht="15.6">
      <c r="A74" s="75" t="s">
        <v>44</v>
      </c>
      <c r="B74" s="24" t="s">
        <v>342</v>
      </c>
      <c r="C74" s="25" t="s">
        <v>169</v>
      </c>
      <c r="D74" s="25" t="s">
        <v>78</v>
      </c>
      <c r="E74" s="26"/>
      <c r="F74" s="26"/>
      <c r="G74" s="49">
        <f>G75+G83+G89</f>
        <v>3013.9</v>
      </c>
      <c r="H74" s="49">
        <f>H75+H83+H89</f>
        <v>736.6</v>
      </c>
      <c r="I74" s="49">
        <f>I75+I83+I89</f>
        <v>483.29999999999995</v>
      </c>
      <c r="J74" s="32">
        <f>J75</f>
        <v>0</v>
      </c>
      <c r="K74" s="32">
        <f>K75</f>
        <v>0</v>
      </c>
      <c r="L74" s="32">
        <f>L75</f>
        <v>0</v>
      </c>
      <c r="M74" s="32">
        <f>M75</f>
        <v>0</v>
      </c>
    </row>
    <row r="75" spans="1:18" s="7" customFormat="1" ht="15.6">
      <c r="A75" s="468" t="s">
        <v>46</v>
      </c>
      <c r="B75" s="469" t="s">
        <v>342</v>
      </c>
      <c r="C75" s="470" t="s">
        <v>169</v>
      </c>
      <c r="D75" s="470" t="s">
        <v>77</v>
      </c>
      <c r="E75" s="471"/>
      <c r="F75" s="471"/>
      <c r="G75" s="472">
        <f t="shared" ref="G75:I75" si="27">G76</f>
        <v>1070.4000000000001</v>
      </c>
      <c r="H75" s="472">
        <f t="shared" si="27"/>
        <v>239</v>
      </c>
      <c r="I75" s="472">
        <f t="shared" si="27"/>
        <v>238.5</v>
      </c>
    </row>
    <row r="76" spans="1:18" s="8" customFormat="1" ht="41.4">
      <c r="A76" s="33" t="s">
        <v>115</v>
      </c>
      <c r="B76" s="29" t="s">
        <v>342</v>
      </c>
      <c r="C76" s="30" t="s">
        <v>169</v>
      </c>
      <c r="D76" s="30" t="s">
        <v>77</v>
      </c>
      <c r="E76" s="42" t="s">
        <v>116</v>
      </c>
      <c r="F76" s="42"/>
      <c r="G76" s="32">
        <f>G77+G79+G81</f>
        <v>1070.4000000000001</v>
      </c>
      <c r="H76" s="32">
        <f t="shared" ref="H76:I76" si="28">H77+H79+H81</f>
        <v>239</v>
      </c>
      <c r="I76" s="32">
        <f t="shared" si="28"/>
        <v>238.5</v>
      </c>
    </row>
    <row r="77" spans="1:18" s="5" customFormat="1" ht="27.6">
      <c r="A77" s="35" t="s">
        <v>348</v>
      </c>
      <c r="B77" s="29" t="s">
        <v>342</v>
      </c>
      <c r="C77" s="34" t="s">
        <v>169</v>
      </c>
      <c r="D77" s="34" t="s">
        <v>77</v>
      </c>
      <c r="E77" s="39">
        <v>689010030</v>
      </c>
      <c r="F77" s="36"/>
      <c r="G77" s="37">
        <f>G78</f>
        <v>18.7</v>
      </c>
      <c r="H77" s="37">
        <f>H78</f>
        <v>11</v>
      </c>
      <c r="I77" s="37">
        <f>I78</f>
        <v>10.5</v>
      </c>
      <c r="J77" s="78"/>
      <c r="K77" s="78"/>
      <c r="L77" s="78"/>
      <c r="M77" s="78"/>
    </row>
    <row r="78" spans="1:18" s="5" customFormat="1" ht="27.6">
      <c r="A78" s="40" t="s">
        <v>114</v>
      </c>
      <c r="B78" s="29" t="s">
        <v>342</v>
      </c>
      <c r="C78" s="34" t="s">
        <v>169</v>
      </c>
      <c r="D78" s="34" t="s">
        <v>77</v>
      </c>
      <c r="E78" s="39">
        <v>6890100030</v>
      </c>
      <c r="F78" s="36" t="s">
        <v>172</v>
      </c>
      <c r="G78" s="37">
        <v>18.7</v>
      </c>
      <c r="H78" s="37">
        <v>11</v>
      </c>
      <c r="I78" s="37">
        <v>10.5</v>
      </c>
      <c r="J78" s="78"/>
      <c r="K78" s="78"/>
      <c r="L78" s="78"/>
      <c r="M78" s="78"/>
    </row>
    <row r="79" spans="1:18" ht="69">
      <c r="A79" s="46" t="s">
        <v>331</v>
      </c>
      <c r="B79" s="34" t="s">
        <v>342</v>
      </c>
      <c r="C79" s="60" t="s">
        <v>169</v>
      </c>
      <c r="D79" s="34" t="s">
        <v>77</v>
      </c>
      <c r="E79" s="36" t="s">
        <v>174</v>
      </c>
      <c r="F79" s="36"/>
      <c r="G79" s="37">
        <f>G80</f>
        <v>967.6</v>
      </c>
      <c r="H79" s="37">
        <f>H80</f>
        <v>200</v>
      </c>
      <c r="I79" s="37">
        <f>I80</f>
        <v>200</v>
      </c>
      <c r="N79" s="79"/>
    </row>
    <row r="80" spans="1:18" ht="27.6">
      <c r="A80" s="40" t="s">
        <v>114</v>
      </c>
      <c r="B80" s="29" t="s">
        <v>342</v>
      </c>
      <c r="C80" s="34" t="s">
        <v>169</v>
      </c>
      <c r="D80" s="34" t="s">
        <v>77</v>
      </c>
      <c r="E80" s="36" t="s">
        <v>174</v>
      </c>
      <c r="F80" s="72">
        <v>200</v>
      </c>
      <c r="G80" s="37">
        <v>967.6</v>
      </c>
      <c r="H80" s="37">
        <v>200</v>
      </c>
      <c r="I80" s="37">
        <v>200</v>
      </c>
      <c r="N80" s="79"/>
    </row>
    <row r="81" spans="1:14">
      <c r="A81" s="28" t="s">
        <v>349</v>
      </c>
      <c r="B81" s="29" t="s">
        <v>342</v>
      </c>
      <c r="C81" s="34" t="s">
        <v>169</v>
      </c>
      <c r="D81" s="34" t="s">
        <v>77</v>
      </c>
      <c r="E81" s="36" t="s">
        <v>178</v>
      </c>
      <c r="F81" s="72"/>
      <c r="G81" s="37">
        <f>G82</f>
        <v>84.1</v>
      </c>
      <c r="H81" s="37">
        <f t="shared" ref="H81:M81" si="29">H82</f>
        <v>28</v>
      </c>
      <c r="I81" s="37">
        <f t="shared" si="29"/>
        <v>28</v>
      </c>
      <c r="J81" s="37">
        <f t="shared" si="29"/>
        <v>0</v>
      </c>
      <c r="K81" s="37">
        <f t="shared" si="29"/>
        <v>0</v>
      </c>
      <c r="L81" s="37">
        <f t="shared" si="29"/>
        <v>0</v>
      </c>
      <c r="M81" s="37">
        <f t="shared" si="29"/>
        <v>0</v>
      </c>
      <c r="N81" s="79"/>
    </row>
    <row r="82" spans="1:14" ht="27.6">
      <c r="A82" s="40" t="s">
        <v>114</v>
      </c>
      <c r="B82" s="29" t="s">
        <v>342</v>
      </c>
      <c r="C82" s="34" t="s">
        <v>169</v>
      </c>
      <c r="D82" s="34" t="s">
        <v>77</v>
      </c>
      <c r="E82" s="36" t="s">
        <v>178</v>
      </c>
      <c r="F82" s="72">
        <v>200</v>
      </c>
      <c r="G82" s="37">
        <v>84.1</v>
      </c>
      <c r="H82" s="37">
        <v>28</v>
      </c>
      <c r="I82" s="37">
        <v>28</v>
      </c>
      <c r="N82" s="79"/>
    </row>
    <row r="83" spans="1:14" s="7" customFormat="1" ht="15.6">
      <c r="A83" s="468" t="s">
        <v>48</v>
      </c>
      <c r="B83" s="473" t="s">
        <v>342</v>
      </c>
      <c r="C83" s="474" t="s">
        <v>169</v>
      </c>
      <c r="D83" s="474" t="s">
        <v>121</v>
      </c>
      <c r="E83" s="471"/>
      <c r="F83" s="471"/>
      <c r="G83" s="472">
        <f>G84</f>
        <v>62</v>
      </c>
      <c r="H83" s="472">
        <f t="shared" ref="H83:I83" si="30">H84</f>
        <v>17.600000000000001</v>
      </c>
      <c r="I83" s="472">
        <f t="shared" si="30"/>
        <v>11.2</v>
      </c>
      <c r="J83" s="32" t="e">
        <f>#REF!+J84</f>
        <v>#REF!</v>
      </c>
      <c r="K83" s="32" t="e">
        <f>#REF!+K84</f>
        <v>#REF!</v>
      </c>
      <c r="L83" s="32" t="e">
        <f>#REF!+L84</f>
        <v>#REF!</v>
      </c>
      <c r="M83" s="32" t="e">
        <f>#REF!+M84</f>
        <v>#REF!</v>
      </c>
    </row>
    <row r="84" spans="1:14" ht="55.8">
      <c r="A84" s="73" t="s">
        <v>305</v>
      </c>
      <c r="B84" s="29" t="s">
        <v>342</v>
      </c>
      <c r="C84" s="30" t="s">
        <v>169</v>
      </c>
      <c r="D84" s="30" t="s">
        <v>121</v>
      </c>
      <c r="E84" s="42" t="s">
        <v>188</v>
      </c>
      <c r="F84" s="42"/>
      <c r="G84" s="32">
        <f>G85+G87</f>
        <v>62</v>
      </c>
      <c r="H84" s="32">
        <f t="shared" ref="H84:I84" si="31">H85+H87</f>
        <v>17.600000000000001</v>
      </c>
      <c r="I84" s="32">
        <f t="shared" si="31"/>
        <v>11.2</v>
      </c>
    </row>
    <row r="85" spans="1:14" s="11" customFormat="1" ht="55.2">
      <c r="A85" s="74" t="s">
        <v>192</v>
      </c>
      <c r="B85" s="34" t="s">
        <v>342</v>
      </c>
      <c r="C85" s="34" t="s">
        <v>169</v>
      </c>
      <c r="D85" s="34" t="s">
        <v>121</v>
      </c>
      <c r="E85" s="36" t="s">
        <v>193</v>
      </c>
      <c r="F85" s="36"/>
      <c r="G85" s="37">
        <f>G86</f>
        <v>27.6</v>
      </c>
      <c r="H85" s="37">
        <f t="shared" ref="H85:I85" si="32">H86</f>
        <v>17.600000000000001</v>
      </c>
      <c r="I85" s="37">
        <f t="shared" si="32"/>
        <v>11.2</v>
      </c>
    </row>
    <row r="86" spans="1:14" s="11" customFormat="1" ht="27.6">
      <c r="A86" s="40" t="s">
        <v>114</v>
      </c>
      <c r="B86" s="29" t="s">
        <v>342</v>
      </c>
      <c r="C86" s="34" t="s">
        <v>169</v>
      </c>
      <c r="D86" s="34" t="s">
        <v>121</v>
      </c>
      <c r="E86" s="36" t="s">
        <v>378</v>
      </c>
      <c r="F86" s="72">
        <v>200</v>
      </c>
      <c r="G86" s="436">
        <v>27.6</v>
      </c>
      <c r="H86" s="37">
        <v>17.600000000000001</v>
      </c>
      <c r="I86" s="37">
        <v>11.2</v>
      </c>
    </row>
    <row r="87" spans="1:14" s="11" customFormat="1">
      <c r="A87" s="40" t="s">
        <v>377</v>
      </c>
      <c r="B87" s="29" t="s">
        <v>342</v>
      </c>
      <c r="C87" s="34" t="s">
        <v>169</v>
      </c>
      <c r="D87" s="34" t="s">
        <v>121</v>
      </c>
      <c r="E87" s="36" t="s">
        <v>378</v>
      </c>
      <c r="F87" s="72"/>
      <c r="G87" s="436">
        <f>G88</f>
        <v>34.4</v>
      </c>
      <c r="H87" s="37"/>
      <c r="I87" s="37"/>
    </row>
    <row r="88" spans="1:14" s="11" customFormat="1" ht="27.6">
      <c r="A88" s="40" t="s">
        <v>114</v>
      </c>
      <c r="B88" s="29" t="s">
        <v>342</v>
      </c>
      <c r="C88" s="34" t="s">
        <v>169</v>
      </c>
      <c r="D88" s="34" t="s">
        <v>121</v>
      </c>
      <c r="E88" s="36" t="s">
        <v>378</v>
      </c>
      <c r="F88" s="72">
        <v>200</v>
      </c>
      <c r="G88" s="436">
        <v>34.4</v>
      </c>
      <c r="H88" s="37"/>
      <c r="I88" s="37"/>
    </row>
    <row r="89" spans="1:14" ht="15.6">
      <c r="A89" s="468" t="s">
        <v>50</v>
      </c>
      <c r="B89" s="473" t="s">
        <v>342</v>
      </c>
      <c r="C89" s="470" t="s">
        <v>169</v>
      </c>
      <c r="D89" s="470" t="s">
        <v>79</v>
      </c>
      <c r="E89" s="471"/>
      <c r="F89" s="471"/>
      <c r="G89" s="472">
        <f>G90+G93</f>
        <v>1881.5</v>
      </c>
      <c r="H89" s="472">
        <f>H90+H93</f>
        <v>480</v>
      </c>
      <c r="I89" s="472">
        <f>I90+I93</f>
        <v>233.6</v>
      </c>
      <c r="J89" s="32">
        <f>J93</f>
        <v>0</v>
      </c>
      <c r="K89" s="32">
        <f>K93</f>
        <v>0</v>
      </c>
      <c r="L89" s="32">
        <f>L93</f>
        <v>0</v>
      </c>
      <c r="M89" s="32">
        <f>M93</f>
        <v>0</v>
      </c>
    </row>
    <row r="90" spans="1:14" ht="55.8">
      <c r="A90" s="73" t="s">
        <v>285</v>
      </c>
      <c r="B90" s="34" t="s">
        <v>342</v>
      </c>
      <c r="C90" s="30" t="s">
        <v>169</v>
      </c>
      <c r="D90" s="30" t="s">
        <v>79</v>
      </c>
      <c r="E90" s="438" t="s">
        <v>154</v>
      </c>
      <c r="F90" s="42"/>
      <c r="G90" s="32">
        <f>G91</f>
        <v>1107.8</v>
      </c>
      <c r="H90" s="32"/>
      <c r="I90" s="32"/>
    </row>
    <row r="91" spans="1:14" ht="97.2">
      <c r="A91" s="38" t="s">
        <v>292</v>
      </c>
      <c r="B91" s="34" t="s">
        <v>342</v>
      </c>
      <c r="C91" s="30" t="s">
        <v>169</v>
      </c>
      <c r="D91" s="30" t="s">
        <v>79</v>
      </c>
      <c r="E91" s="438" t="s">
        <v>157</v>
      </c>
      <c r="F91" s="42"/>
      <c r="G91" s="37">
        <f>G92</f>
        <v>1107.8</v>
      </c>
      <c r="H91" s="37">
        <f>H92</f>
        <v>0</v>
      </c>
      <c r="I91" s="37">
        <f>I92</f>
        <v>0</v>
      </c>
    </row>
    <row r="92" spans="1:14" ht="66.75" customHeight="1">
      <c r="A92" s="285" t="s">
        <v>357</v>
      </c>
      <c r="B92" s="34" t="s">
        <v>342</v>
      </c>
      <c r="C92" s="30" t="s">
        <v>169</v>
      </c>
      <c r="D92" s="30" t="s">
        <v>79</v>
      </c>
      <c r="E92" s="439" t="s">
        <v>360</v>
      </c>
      <c r="F92" s="42" t="s">
        <v>172</v>
      </c>
      <c r="G92" s="436">
        <v>1107.8</v>
      </c>
      <c r="H92" s="32">
        <v>0</v>
      </c>
      <c r="I92" s="32">
        <v>0</v>
      </c>
    </row>
    <row r="93" spans="1:14" ht="55.8">
      <c r="A93" s="73" t="s">
        <v>307</v>
      </c>
      <c r="B93" s="29" t="s">
        <v>342</v>
      </c>
      <c r="C93" s="30" t="s">
        <v>169</v>
      </c>
      <c r="D93" s="30" t="s">
        <v>79</v>
      </c>
      <c r="E93" s="440" t="s">
        <v>233</v>
      </c>
      <c r="F93" s="69"/>
      <c r="G93" s="68">
        <f t="shared" ref="G93:I94" si="33">G94</f>
        <v>773.7</v>
      </c>
      <c r="H93" s="68">
        <f t="shared" si="33"/>
        <v>480</v>
      </c>
      <c r="I93" s="68">
        <f t="shared" si="33"/>
        <v>233.6</v>
      </c>
    </row>
    <row r="94" spans="1:14" ht="14.4">
      <c r="A94" s="38" t="s">
        <v>283</v>
      </c>
      <c r="B94" s="34" t="s">
        <v>342</v>
      </c>
      <c r="C94" s="34" t="s">
        <v>169</v>
      </c>
      <c r="D94" s="34" t="s">
        <v>79</v>
      </c>
      <c r="E94" s="60" t="s">
        <v>234</v>
      </c>
      <c r="F94" s="69"/>
      <c r="G94" s="70">
        <f t="shared" si="33"/>
        <v>773.7</v>
      </c>
      <c r="H94" s="70">
        <f t="shared" si="33"/>
        <v>480</v>
      </c>
      <c r="I94" s="70">
        <f t="shared" si="33"/>
        <v>233.6</v>
      </c>
    </row>
    <row r="95" spans="1:14" ht="55.8">
      <c r="A95" s="38" t="s">
        <v>350</v>
      </c>
      <c r="B95" s="29" t="s">
        <v>342</v>
      </c>
      <c r="C95" s="34" t="s">
        <v>169</v>
      </c>
      <c r="D95" s="34" t="s">
        <v>79</v>
      </c>
      <c r="E95" s="60" t="s">
        <v>236</v>
      </c>
      <c r="F95" s="69"/>
      <c r="G95" s="70">
        <f>G96+G98</f>
        <v>773.7</v>
      </c>
      <c r="H95" s="70">
        <f t="shared" ref="H95:I95" si="34">H96+H98</f>
        <v>480</v>
      </c>
      <c r="I95" s="70">
        <f t="shared" si="34"/>
        <v>233.6</v>
      </c>
      <c r="J95" s="70" t="e">
        <f>J96+J98+#REF!</f>
        <v>#REF!</v>
      </c>
      <c r="K95" s="70" t="e">
        <f>K96+K98+#REF!</f>
        <v>#REF!</v>
      </c>
      <c r="L95" s="70" t="e">
        <f>L96+L98+#REF!</f>
        <v>#REF!</v>
      </c>
      <c r="M95" s="70" t="e">
        <f>M96+M98+#REF!</f>
        <v>#REF!</v>
      </c>
    </row>
    <row r="96" spans="1:14" ht="75.75" customHeight="1">
      <c r="A96" s="81" t="s">
        <v>237</v>
      </c>
      <c r="B96" s="34" t="s">
        <v>342</v>
      </c>
      <c r="C96" s="34" t="s">
        <v>169</v>
      </c>
      <c r="D96" s="34" t="s">
        <v>79</v>
      </c>
      <c r="E96" s="60" t="s">
        <v>238</v>
      </c>
      <c r="F96" s="69"/>
      <c r="G96" s="70">
        <f>G97</f>
        <v>80</v>
      </c>
      <c r="H96" s="70">
        <f>H97</f>
        <v>80</v>
      </c>
      <c r="I96" s="70">
        <f>I97</f>
        <v>30</v>
      </c>
    </row>
    <row r="97" spans="1:13" ht="27.6">
      <c r="A97" s="40" t="s">
        <v>114</v>
      </c>
      <c r="B97" s="29" t="s">
        <v>342</v>
      </c>
      <c r="C97" s="34" t="s">
        <v>169</v>
      </c>
      <c r="D97" s="34" t="s">
        <v>79</v>
      </c>
      <c r="E97" s="60" t="s">
        <v>238</v>
      </c>
      <c r="F97" s="72">
        <v>200</v>
      </c>
      <c r="G97" s="70">
        <v>80</v>
      </c>
      <c r="H97" s="70">
        <v>80</v>
      </c>
      <c r="I97" s="477">
        <v>30</v>
      </c>
    </row>
    <row r="98" spans="1:13" ht="66">
      <c r="A98" s="82" t="s">
        <v>239</v>
      </c>
      <c r="B98" s="29" t="s">
        <v>342</v>
      </c>
      <c r="C98" s="34" t="s">
        <v>169</v>
      </c>
      <c r="D98" s="34" t="s">
        <v>79</v>
      </c>
      <c r="E98" s="60" t="s">
        <v>351</v>
      </c>
      <c r="F98" s="72"/>
      <c r="G98" s="70">
        <f>G99</f>
        <v>693.7</v>
      </c>
      <c r="H98" s="70">
        <f>H99</f>
        <v>400</v>
      </c>
      <c r="I98" s="70">
        <f>I99</f>
        <v>203.6</v>
      </c>
    </row>
    <row r="99" spans="1:13" ht="27.6">
      <c r="A99" s="40" t="s">
        <v>114</v>
      </c>
      <c r="B99" s="29" t="s">
        <v>342</v>
      </c>
      <c r="C99" s="34" t="s">
        <v>169</v>
      </c>
      <c r="D99" s="34" t="s">
        <v>79</v>
      </c>
      <c r="E99" s="60" t="s">
        <v>310</v>
      </c>
      <c r="F99" s="72">
        <v>200</v>
      </c>
      <c r="G99" s="441">
        <v>693.7</v>
      </c>
      <c r="H99" s="70">
        <v>400</v>
      </c>
      <c r="I99" s="477">
        <v>203.6</v>
      </c>
    </row>
    <row r="100" spans="1:13" ht="15.6">
      <c r="A100" s="23" t="s">
        <v>52</v>
      </c>
      <c r="B100" s="24" t="s">
        <v>342</v>
      </c>
      <c r="C100" s="25" t="s">
        <v>245</v>
      </c>
      <c r="D100" s="25" t="s">
        <v>78</v>
      </c>
      <c r="E100" s="26"/>
      <c r="F100" s="26"/>
      <c r="G100" s="49">
        <f t="shared" ref="G100:G105" si="35">G101</f>
        <v>5734.3</v>
      </c>
      <c r="H100" s="49">
        <f t="shared" ref="H100:I101" si="36">H101</f>
        <v>4082.4</v>
      </c>
      <c r="I100" s="49">
        <f t="shared" si="36"/>
        <v>4082.4</v>
      </c>
    </row>
    <row r="101" spans="1:13" ht="14.4">
      <c r="A101" s="44" t="s">
        <v>54</v>
      </c>
      <c r="B101" s="29" t="s">
        <v>342</v>
      </c>
      <c r="C101" s="30" t="s">
        <v>245</v>
      </c>
      <c r="D101" s="30" t="s">
        <v>77</v>
      </c>
      <c r="E101" s="42"/>
      <c r="F101" s="42"/>
      <c r="G101" s="32">
        <f>G102</f>
        <v>5734.3</v>
      </c>
      <c r="H101" s="32">
        <f t="shared" si="36"/>
        <v>4082.4</v>
      </c>
      <c r="I101" s="32">
        <f t="shared" si="36"/>
        <v>4082.4</v>
      </c>
    </row>
    <row r="102" spans="1:13" ht="42">
      <c r="A102" s="73" t="s">
        <v>311</v>
      </c>
      <c r="B102" s="34" t="s">
        <v>342</v>
      </c>
      <c r="C102" s="30" t="s">
        <v>245</v>
      </c>
      <c r="D102" s="30" t="s">
        <v>77</v>
      </c>
      <c r="E102" s="42" t="s">
        <v>247</v>
      </c>
      <c r="F102" s="42"/>
      <c r="G102" s="32">
        <f>G103+G107+G109</f>
        <v>5734.3</v>
      </c>
      <c r="H102" s="32">
        <f>H103+H107</f>
        <v>4082.4</v>
      </c>
      <c r="I102" s="32">
        <f>I103+I107</f>
        <v>4082.4</v>
      </c>
    </row>
    <row r="103" spans="1:13" ht="14.4">
      <c r="A103" s="38" t="s">
        <v>283</v>
      </c>
      <c r="B103" s="29" t="s">
        <v>342</v>
      </c>
      <c r="C103" s="34" t="s">
        <v>245</v>
      </c>
      <c r="D103" s="34" t="s">
        <v>77</v>
      </c>
      <c r="E103" s="36" t="s">
        <v>248</v>
      </c>
      <c r="F103" s="36"/>
      <c r="G103" s="37">
        <f>G104</f>
        <v>3030.5</v>
      </c>
      <c r="H103" s="37">
        <f t="shared" ref="H103:M104" si="37">H104</f>
        <v>3030.5</v>
      </c>
      <c r="I103" s="37">
        <f t="shared" si="37"/>
        <v>3030.5</v>
      </c>
    </row>
    <row r="104" spans="1:13" ht="55.8" hidden="1">
      <c r="A104" s="38" t="s">
        <v>352</v>
      </c>
      <c r="B104" s="34" t="s">
        <v>342</v>
      </c>
      <c r="C104" s="34" t="s">
        <v>245</v>
      </c>
      <c r="D104" s="34" t="s">
        <v>77</v>
      </c>
      <c r="E104" s="36" t="s">
        <v>250</v>
      </c>
      <c r="F104" s="36"/>
      <c r="G104" s="37">
        <f t="shared" si="35"/>
        <v>3030.5</v>
      </c>
      <c r="H104" s="37">
        <f t="shared" si="37"/>
        <v>3030.5</v>
      </c>
      <c r="I104" s="37">
        <f t="shared" si="37"/>
        <v>3030.5</v>
      </c>
      <c r="J104" s="37">
        <f t="shared" si="37"/>
        <v>0</v>
      </c>
      <c r="K104" s="37">
        <f t="shared" si="37"/>
        <v>0</v>
      </c>
      <c r="L104" s="37">
        <f t="shared" si="37"/>
        <v>0</v>
      </c>
      <c r="M104" s="37">
        <f t="shared" si="37"/>
        <v>0</v>
      </c>
    </row>
    <row r="105" spans="1:13" ht="28.2">
      <c r="A105" s="73" t="s">
        <v>353</v>
      </c>
      <c r="B105" s="29" t="s">
        <v>342</v>
      </c>
      <c r="C105" s="34" t="s">
        <v>245</v>
      </c>
      <c r="D105" s="34" t="s">
        <v>77</v>
      </c>
      <c r="E105" s="36" t="s">
        <v>354</v>
      </c>
      <c r="F105" s="36"/>
      <c r="G105" s="37">
        <f t="shared" si="35"/>
        <v>3030.5</v>
      </c>
      <c r="H105" s="37">
        <f t="shared" ref="H105:M105" si="38">H106</f>
        <v>3030.5</v>
      </c>
      <c r="I105" s="37">
        <f t="shared" si="38"/>
        <v>3030.5</v>
      </c>
      <c r="J105" s="37">
        <f t="shared" si="38"/>
        <v>0</v>
      </c>
      <c r="K105" s="37">
        <f t="shared" si="38"/>
        <v>0</v>
      </c>
      <c r="L105" s="37">
        <f t="shared" si="38"/>
        <v>0</v>
      </c>
      <c r="M105" s="37">
        <f t="shared" si="38"/>
        <v>0</v>
      </c>
    </row>
    <row r="106" spans="1:13" ht="28.2">
      <c r="A106" s="38" t="s">
        <v>252</v>
      </c>
      <c r="B106" s="34" t="s">
        <v>342</v>
      </c>
      <c r="C106" s="34" t="s">
        <v>245</v>
      </c>
      <c r="D106" s="34" t="s">
        <v>77</v>
      </c>
      <c r="E106" s="36" t="s">
        <v>354</v>
      </c>
      <c r="F106" s="36" t="s">
        <v>253</v>
      </c>
      <c r="G106" s="37">
        <v>3030.5</v>
      </c>
      <c r="H106" s="37">
        <v>3030.5</v>
      </c>
      <c r="I106" s="37">
        <v>3030.5</v>
      </c>
    </row>
    <row r="107" spans="1:13" ht="111">
      <c r="A107" s="44" t="s">
        <v>254</v>
      </c>
      <c r="B107" s="34" t="s">
        <v>342</v>
      </c>
      <c r="C107" s="34" t="s">
        <v>245</v>
      </c>
      <c r="D107" s="34" t="s">
        <v>77</v>
      </c>
      <c r="E107" s="60" t="s">
        <v>255</v>
      </c>
      <c r="F107" s="72"/>
      <c r="G107" s="70">
        <f>G108</f>
        <v>2103.8000000000002</v>
      </c>
      <c r="H107" s="70">
        <f>H108</f>
        <v>1051.9000000000001</v>
      </c>
      <c r="I107" s="70">
        <f>I108</f>
        <v>1051.9000000000001</v>
      </c>
    </row>
    <row r="108" spans="1:13" ht="28.2">
      <c r="A108" s="38" t="s">
        <v>252</v>
      </c>
      <c r="B108" s="34" t="s">
        <v>342</v>
      </c>
      <c r="C108" s="34" t="s">
        <v>245</v>
      </c>
      <c r="D108" s="34" t="s">
        <v>77</v>
      </c>
      <c r="E108" s="60" t="s">
        <v>255</v>
      </c>
      <c r="F108" s="72">
        <v>600</v>
      </c>
      <c r="G108" s="441">
        <v>2103.8000000000002</v>
      </c>
      <c r="H108" s="70">
        <v>1051.9000000000001</v>
      </c>
      <c r="I108" s="70">
        <v>1051.9000000000001</v>
      </c>
    </row>
    <row r="109" spans="1:13" ht="42">
      <c r="A109" s="44" t="s">
        <v>366</v>
      </c>
      <c r="B109" s="34" t="s">
        <v>342</v>
      </c>
      <c r="C109" s="34" t="s">
        <v>245</v>
      </c>
      <c r="D109" s="34" t="s">
        <v>77</v>
      </c>
      <c r="E109" s="475" t="s">
        <v>367</v>
      </c>
      <c r="F109" s="72"/>
      <c r="G109" s="441">
        <f>G110</f>
        <v>600</v>
      </c>
      <c r="H109" s="70"/>
      <c r="I109" s="70"/>
    </row>
    <row r="110" spans="1:13">
      <c r="A110" s="80" t="s">
        <v>368</v>
      </c>
      <c r="B110" s="34" t="s">
        <v>342</v>
      </c>
      <c r="C110" s="34" t="s">
        <v>245</v>
      </c>
      <c r="D110" s="34" t="s">
        <v>77</v>
      </c>
      <c r="E110" s="60" t="s">
        <v>367</v>
      </c>
      <c r="F110" s="72">
        <v>600</v>
      </c>
      <c r="G110" s="441">
        <v>600</v>
      </c>
      <c r="H110" s="70"/>
      <c r="I110" s="70"/>
    </row>
    <row r="111" spans="1:13" ht="14.4">
      <c r="A111" s="38"/>
      <c r="B111" s="34"/>
      <c r="C111" s="34"/>
      <c r="D111" s="34"/>
      <c r="E111" s="60"/>
      <c r="F111" s="72"/>
      <c r="G111" s="441"/>
      <c r="H111" s="70"/>
      <c r="I111" s="70"/>
    </row>
    <row r="112" spans="1:13" ht="15.6">
      <c r="A112" s="23" t="s">
        <v>56</v>
      </c>
      <c r="B112" s="47" t="s">
        <v>342</v>
      </c>
      <c r="C112" s="25" t="s">
        <v>126</v>
      </c>
      <c r="D112" s="25" t="s">
        <v>78</v>
      </c>
      <c r="E112" s="26"/>
      <c r="F112" s="26"/>
      <c r="G112" s="49">
        <f t="shared" ref="G112:G115" si="39">G113</f>
        <v>1043.2</v>
      </c>
      <c r="H112" s="49">
        <f>H113</f>
        <v>1043.2</v>
      </c>
      <c r="I112" s="49">
        <f>I113</f>
        <v>1043.2</v>
      </c>
    </row>
    <row r="113" spans="1:13">
      <c r="A113" s="33" t="s">
        <v>58</v>
      </c>
      <c r="B113" s="34" t="s">
        <v>342</v>
      </c>
      <c r="C113" s="30" t="s">
        <v>126</v>
      </c>
      <c r="D113" s="30" t="s">
        <v>77</v>
      </c>
      <c r="E113" s="42"/>
      <c r="F113" s="42"/>
      <c r="G113" s="32">
        <f t="shared" si="39"/>
        <v>1043.2</v>
      </c>
      <c r="H113" s="32">
        <f>H114</f>
        <v>1043.2</v>
      </c>
      <c r="I113" s="32">
        <f>I114</f>
        <v>1043.2</v>
      </c>
    </row>
    <row r="114" spans="1:13" ht="41.4">
      <c r="A114" s="33" t="s">
        <v>115</v>
      </c>
      <c r="B114" s="29" t="s">
        <v>342</v>
      </c>
      <c r="C114" s="30" t="s">
        <v>126</v>
      </c>
      <c r="D114" s="30" t="s">
        <v>77</v>
      </c>
      <c r="E114" s="42" t="s">
        <v>116</v>
      </c>
      <c r="F114" s="42"/>
      <c r="G114" s="32">
        <f>G115</f>
        <v>1043.2</v>
      </c>
      <c r="H114" s="32">
        <f t="shared" ref="H114:I114" si="40">H115</f>
        <v>1043.2</v>
      </c>
      <c r="I114" s="32">
        <f t="shared" si="40"/>
        <v>1043.2</v>
      </c>
    </row>
    <row r="115" spans="1:13" ht="41.4">
      <c r="A115" s="83" t="s">
        <v>334</v>
      </c>
      <c r="B115" s="34" t="s">
        <v>342</v>
      </c>
      <c r="C115" s="34" t="s">
        <v>126</v>
      </c>
      <c r="D115" s="34" t="s">
        <v>77</v>
      </c>
      <c r="E115" s="60" t="s">
        <v>258</v>
      </c>
      <c r="F115" s="72"/>
      <c r="G115" s="37">
        <f t="shared" si="39"/>
        <v>1043.2</v>
      </c>
      <c r="H115" s="37">
        <f t="shared" ref="H115:I115" si="41">H116</f>
        <v>1043.2</v>
      </c>
      <c r="I115" s="37">
        <f t="shared" si="41"/>
        <v>1043.2</v>
      </c>
    </row>
    <row r="116" spans="1:13">
      <c r="A116" s="83" t="s">
        <v>259</v>
      </c>
      <c r="B116" s="29" t="s">
        <v>342</v>
      </c>
      <c r="C116" s="34" t="s">
        <v>126</v>
      </c>
      <c r="D116" s="34" t="s">
        <v>77</v>
      </c>
      <c r="E116" s="60" t="s">
        <v>258</v>
      </c>
      <c r="F116" s="72">
        <v>300</v>
      </c>
      <c r="G116" s="37">
        <v>1043.2</v>
      </c>
      <c r="H116" s="37">
        <v>1043.2</v>
      </c>
      <c r="I116" s="37">
        <v>1043.2</v>
      </c>
    </row>
    <row r="117" spans="1:13" ht="15.6">
      <c r="A117" s="23" t="s">
        <v>60</v>
      </c>
      <c r="B117" s="24" t="s">
        <v>342</v>
      </c>
      <c r="C117" s="25" t="s">
        <v>108</v>
      </c>
      <c r="D117" s="25" t="s">
        <v>78</v>
      </c>
      <c r="E117" s="26"/>
      <c r="F117" s="26"/>
      <c r="G117" s="49">
        <f t="shared" ref="G117:G120" si="42">G118</f>
        <v>749.8</v>
      </c>
      <c r="H117" s="49">
        <f t="shared" ref="H117:M117" si="43">H118</f>
        <v>749.8</v>
      </c>
      <c r="I117" s="49">
        <f t="shared" si="43"/>
        <v>749.8</v>
      </c>
      <c r="J117" s="32">
        <f t="shared" si="43"/>
        <v>0</v>
      </c>
      <c r="K117" s="32">
        <f t="shared" si="43"/>
        <v>0</v>
      </c>
      <c r="L117" s="32">
        <f t="shared" si="43"/>
        <v>0</v>
      </c>
      <c r="M117" s="32">
        <f t="shared" si="43"/>
        <v>0</v>
      </c>
    </row>
    <row r="118" spans="1:13">
      <c r="A118" s="33" t="s">
        <v>62</v>
      </c>
      <c r="B118" s="29" t="s">
        <v>342</v>
      </c>
      <c r="C118" s="30" t="s">
        <v>108</v>
      </c>
      <c r="D118" s="30" t="s">
        <v>77</v>
      </c>
      <c r="E118" s="42"/>
      <c r="F118" s="42"/>
      <c r="G118" s="32">
        <f t="shared" si="42"/>
        <v>749.8</v>
      </c>
      <c r="H118" s="32">
        <f>H119</f>
        <v>749.8</v>
      </c>
      <c r="I118" s="32">
        <f>I119</f>
        <v>749.8</v>
      </c>
    </row>
    <row r="119" spans="1:13" ht="55.8">
      <c r="A119" s="73" t="s">
        <v>316</v>
      </c>
      <c r="B119" s="34" t="s">
        <v>342</v>
      </c>
      <c r="C119" s="30" t="s">
        <v>108</v>
      </c>
      <c r="D119" s="30" t="s">
        <v>77</v>
      </c>
      <c r="E119" s="42" t="s">
        <v>267</v>
      </c>
      <c r="F119" s="42"/>
      <c r="G119" s="32">
        <f>G120</f>
        <v>749.8</v>
      </c>
      <c r="H119" s="32">
        <f t="shared" ref="H119:I119" si="44">H120</f>
        <v>749.8</v>
      </c>
      <c r="I119" s="32">
        <f t="shared" si="44"/>
        <v>749.8</v>
      </c>
    </row>
    <row r="120" spans="1:13" ht="28.2">
      <c r="A120" s="74" t="s">
        <v>271</v>
      </c>
      <c r="B120" s="29" t="s">
        <v>342</v>
      </c>
      <c r="C120" s="34" t="s">
        <v>108</v>
      </c>
      <c r="D120" s="34" t="s">
        <v>77</v>
      </c>
      <c r="E120" s="36" t="s">
        <v>355</v>
      </c>
      <c r="F120" s="36"/>
      <c r="G120" s="37">
        <f t="shared" si="42"/>
        <v>749.8</v>
      </c>
      <c r="H120" s="37">
        <f t="shared" ref="H120:M120" si="45">H121</f>
        <v>749.8</v>
      </c>
      <c r="I120" s="37">
        <f t="shared" si="45"/>
        <v>749.8</v>
      </c>
      <c r="J120" s="37">
        <f t="shared" si="45"/>
        <v>0</v>
      </c>
      <c r="K120" s="37">
        <f t="shared" si="45"/>
        <v>0</v>
      </c>
      <c r="L120" s="37">
        <f t="shared" si="45"/>
        <v>0</v>
      </c>
      <c r="M120" s="37">
        <f t="shared" si="45"/>
        <v>0</v>
      </c>
    </row>
    <row r="121" spans="1:13" ht="28.2">
      <c r="A121" s="38" t="s">
        <v>252</v>
      </c>
      <c r="B121" s="34" t="s">
        <v>342</v>
      </c>
      <c r="C121" s="34" t="s">
        <v>108</v>
      </c>
      <c r="D121" s="34" t="s">
        <v>77</v>
      </c>
      <c r="E121" s="36" t="s">
        <v>355</v>
      </c>
      <c r="F121" s="36" t="s">
        <v>253</v>
      </c>
      <c r="G121" s="37">
        <v>749.8</v>
      </c>
      <c r="H121" s="37">
        <v>749.8</v>
      </c>
      <c r="I121" s="37">
        <v>749.8</v>
      </c>
    </row>
    <row r="122" spans="1:13" ht="15.6">
      <c r="A122" s="84" t="s">
        <v>64</v>
      </c>
      <c r="B122" s="25" t="s">
        <v>342</v>
      </c>
      <c r="C122" s="25" t="s">
        <v>356</v>
      </c>
      <c r="D122" s="25" t="s">
        <v>78</v>
      </c>
      <c r="E122" s="26"/>
      <c r="F122" s="26"/>
      <c r="G122" s="49">
        <f t="shared" ref="G122:I123" si="46">G123</f>
        <v>0</v>
      </c>
      <c r="H122" s="49">
        <f t="shared" si="46"/>
        <v>397.6</v>
      </c>
      <c r="I122" s="49">
        <f t="shared" si="46"/>
        <v>772.1</v>
      </c>
    </row>
    <row r="123" spans="1:13" ht="14.4">
      <c r="A123" s="38" t="s">
        <v>64</v>
      </c>
      <c r="B123" s="34" t="s">
        <v>342</v>
      </c>
      <c r="C123" s="34" t="s">
        <v>356</v>
      </c>
      <c r="D123" s="34" t="s">
        <v>356</v>
      </c>
      <c r="E123" s="36"/>
      <c r="F123" s="36"/>
      <c r="G123" s="37">
        <f t="shared" si="46"/>
        <v>0</v>
      </c>
      <c r="H123" s="37">
        <f t="shared" si="46"/>
        <v>397.6</v>
      </c>
      <c r="I123" s="37">
        <f t="shared" si="46"/>
        <v>772.1</v>
      </c>
    </row>
    <row r="124" spans="1:13" ht="14.4">
      <c r="A124" s="38" t="s">
        <v>64</v>
      </c>
      <c r="B124" s="34" t="s">
        <v>342</v>
      </c>
      <c r="C124" s="34" t="s">
        <v>356</v>
      </c>
      <c r="D124" s="34" t="s">
        <v>356</v>
      </c>
      <c r="E124" s="36" t="s">
        <v>336</v>
      </c>
      <c r="F124" s="36"/>
      <c r="G124" s="37"/>
      <c r="H124" s="37">
        <f>H125</f>
        <v>397.6</v>
      </c>
      <c r="I124" s="37">
        <f>I125</f>
        <v>772.1</v>
      </c>
    </row>
    <row r="125" spans="1:13" ht="14.4">
      <c r="A125" s="38" t="s">
        <v>326</v>
      </c>
      <c r="B125" s="29" t="s">
        <v>342</v>
      </c>
      <c r="C125" s="34" t="s">
        <v>356</v>
      </c>
      <c r="D125" s="34" t="s">
        <v>356</v>
      </c>
      <c r="E125" s="36" t="s">
        <v>336</v>
      </c>
      <c r="F125" s="36" t="s">
        <v>24</v>
      </c>
      <c r="G125" s="32"/>
      <c r="H125" s="37">
        <v>397.6</v>
      </c>
      <c r="I125" s="37">
        <v>772.1</v>
      </c>
    </row>
    <row r="126" spans="1:13">
      <c r="A126" s="85"/>
      <c r="B126" s="85"/>
      <c r="C126" s="86"/>
      <c r="D126" s="86"/>
      <c r="E126" s="86"/>
      <c r="F126" s="86"/>
      <c r="G126" s="86">
        <f>пр.4!D40</f>
        <v>24767.300000000003</v>
      </c>
      <c r="H126" s="86">
        <f>пр.4!E40</f>
        <v>16961.300000000003</v>
      </c>
      <c r="I126" s="86">
        <f>пр.4!F40</f>
        <v>17668.2</v>
      </c>
    </row>
    <row r="127" spans="1:13">
      <c r="A127" s="85"/>
      <c r="B127" s="85"/>
      <c r="C127" s="86"/>
      <c r="D127" s="86"/>
      <c r="E127" s="86"/>
      <c r="F127" s="86"/>
      <c r="G127" s="442">
        <f>G14-G126</f>
        <v>0</v>
      </c>
      <c r="H127" s="442">
        <f>H14-H126</f>
        <v>0</v>
      </c>
      <c r="I127" s="442">
        <f>I14-I126</f>
        <v>0</v>
      </c>
    </row>
    <row r="128" spans="1:13">
      <c r="I128" s="3"/>
    </row>
    <row r="129" spans="7:13" ht="13.5" customHeight="1"/>
    <row r="130" spans="7:13">
      <c r="G130" s="284"/>
      <c r="H130" s="284"/>
      <c r="I130" s="284"/>
      <c r="J130" s="284"/>
      <c r="K130" s="284"/>
      <c r="L130" s="284"/>
      <c r="M130" s="284"/>
    </row>
  </sheetData>
  <autoFilter ref="A13:WVY125"/>
  <mergeCells count="17">
    <mergeCell ref="F11:F13"/>
    <mergeCell ref="G11:I12"/>
    <mergeCell ref="A11:A13"/>
    <mergeCell ref="B11:B13"/>
    <mergeCell ref="C11:C13"/>
    <mergeCell ref="D11:D13"/>
    <mergeCell ref="E11:E13"/>
    <mergeCell ref="E6:I6"/>
    <mergeCell ref="E7:I7"/>
    <mergeCell ref="E8:I8"/>
    <mergeCell ref="E9:I9"/>
    <mergeCell ref="A10:I10"/>
    <mergeCell ref="E1:I1"/>
    <mergeCell ref="E2:I2"/>
    <mergeCell ref="E3:I3"/>
    <mergeCell ref="E4:I4"/>
    <mergeCell ref="E5:I5"/>
  </mergeCells>
  <pageMargins left="0.511811023622047" right="0.27559055118110198" top="0.39370078740157499" bottom="0.39370078740157499" header="0" footer="0"/>
  <pageSetup paperSize="9" scale="7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пр.4</vt:lpstr>
      <vt:lpstr>пр.5</vt:lpstr>
      <vt:lpstr>пр.6</vt:lpstr>
      <vt:lpstr>пр.7</vt:lpstr>
      <vt:lpstr>пр.5!Заголовки_для_печати</vt:lpstr>
      <vt:lpstr>пр.6!Заголовки_для_печати</vt:lpstr>
      <vt:lpstr>пр.7!Заголовки_для_печати</vt:lpstr>
      <vt:lpstr>пр.4!Область_печати</vt:lpstr>
      <vt:lpstr>пр.5!Область_печати</vt:lpstr>
      <vt:lpstr>пр.6!Область_печати</vt:lpstr>
      <vt:lpstr>пр.7!Область_печати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2025-02-14T13:22:21Z</cp:lastPrinted>
  <dcterms:created xsi:type="dcterms:W3CDTF">2022-12-09T13:19:00Z</dcterms:created>
  <dcterms:modified xsi:type="dcterms:W3CDTF">2025-02-14T13:25:26Z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