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3256" windowHeight="13176" activeTab="3"/>
  </bookViews>
  <sheets>
    <sheet name="Прил4" sheetId="6" r:id="rId1"/>
    <sheet name="пр.5" sheetId="7" state="hidden" r:id="rId2"/>
    <sheet name="Прил5" sheetId="15" r:id="rId3"/>
    <sheet name="Прил.6" sheetId="14" r:id="rId4"/>
  </sheets>
  <definedNames>
    <definedName name="_xlnm._FilterDatabase" localSheetId="1" hidden="1">пр.5!$A$12:$H$195</definedName>
    <definedName name="_xlnm._FilterDatabase" localSheetId="3" hidden="1">Прил.6!$A$11:$IX$172</definedName>
    <definedName name="_xlnm._FilterDatabase" localSheetId="0" hidden="1">Прил4!$A$13:$K$40</definedName>
    <definedName name="_xlnm._FilterDatabase" localSheetId="2" hidden="1">Прил5!$A$10:$L$192</definedName>
    <definedName name="APPT" localSheetId="3">Прил.6!$A$19</definedName>
    <definedName name="APPT" localSheetId="2">Прил5!$A$18</definedName>
    <definedName name="FIO" localSheetId="3">Прил.6!#REF!</definedName>
    <definedName name="FIO" localSheetId="2">Прил5!$F$18</definedName>
    <definedName name="LAST_CELL" localSheetId="3">Прил.6!#REF!</definedName>
    <definedName name="LAST_CELL" localSheetId="2">Прил5!#REF!</definedName>
    <definedName name="SIGN" localSheetId="3">Прил.6!$A$19:$H$20</definedName>
    <definedName name="SIGN" localSheetId="2">Прил5!$A$18:$L$19</definedName>
    <definedName name="_xlnm.Print_Titles" localSheetId="1">пр.5!$11:$13</definedName>
    <definedName name="_xlnm.Print_Titles" localSheetId="3">Прил.6!$10:$11</definedName>
    <definedName name="_xlnm.Print_Titles" localSheetId="2">Прил5!$9:$10</definedName>
    <definedName name="_xlnm.Print_Area" localSheetId="1">пр.5!$A$1:$H$199</definedName>
    <definedName name="_xlnm.Print_Area" localSheetId="0">Прил4!$A$1:$H$40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9" i="14"/>
  <c r="K90" i="15" l="1"/>
  <c r="H39" i="6" l="1"/>
  <c r="H37"/>
  <c r="H35"/>
  <c r="H34"/>
  <c r="H30"/>
  <c r="H29"/>
  <c r="H28"/>
  <c r="H26"/>
  <c r="H25"/>
  <c r="H23"/>
  <c r="H21"/>
  <c r="H19"/>
  <c r="H18"/>
  <c r="H17"/>
  <c r="H16"/>
  <c r="H15"/>
  <c r="G32"/>
  <c r="G28"/>
  <c r="G30"/>
  <c r="G29"/>
  <c r="G35"/>
  <c r="G34"/>
  <c r="G26"/>
  <c r="G23"/>
  <c r="G21"/>
  <c r="G19"/>
  <c r="G18"/>
  <c r="G17"/>
  <c r="G16"/>
  <c r="G15"/>
  <c r="F30"/>
  <c r="F29"/>
  <c r="F28"/>
  <c r="F26"/>
  <c r="F25"/>
  <c r="F23"/>
  <c r="F21"/>
  <c r="F16"/>
  <c r="F17"/>
  <c r="F18"/>
  <c r="F19"/>
  <c r="F15"/>
  <c r="E27"/>
  <c r="E29"/>
  <c r="E21"/>
  <c r="E19"/>
  <c r="E18"/>
  <c r="E17"/>
  <c r="E16"/>
  <c r="E15"/>
  <c r="N182" i="15" l="1"/>
  <c r="N191"/>
  <c r="N189"/>
  <c r="N188" s="1"/>
  <c r="N187" s="1"/>
  <c r="N186" s="1"/>
  <c r="N185" s="1"/>
  <c r="N184" s="1"/>
  <c r="N183" s="1"/>
  <c r="M188"/>
  <c r="M187"/>
  <c r="M186" s="1"/>
  <c r="M185" s="1"/>
  <c r="M184" s="1"/>
  <c r="M183" s="1"/>
  <c r="N181"/>
  <c r="N180" s="1"/>
  <c r="N179" s="1"/>
  <c r="N178" s="1"/>
  <c r="N177" s="1"/>
  <c r="M181"/>
  <c r="M180" s="1"/>
  <c r="M179" s="1"/>
  <c r="M178" s="1"/>
  <c r="M177" s="1"/>
  <c r="N176"/>
  <c r="N175"/>
  <c r="N174" s="1"/>
  <c r="N173" s="1"/>
  <c r="N172" s="1"/>
  <c r="N171" s="1"/>
  <c r="M175"/>
  <c r="M174" s="1"/>
  <c r="M173" s="1"/>
  <c r="M172" s="1"/>
  <c r="M171" s="1"/>
  <c r="N169"/>
  <c r="N168" s="1"/>
  <c r="M168"/>
  <c r="N167"/>
  <c r="N166" s="1"/>
  <c r="M166"/>
  <c r="N160"/>
  <c r="N159" s="1"/>
  <c r="N158" s="1"/>
  <c r="N157" s="1"/>
  <c r="M159"/>
  <c r="M158" s="1"/>
  <c r="M157" s="1"/>
  <c r="N156"/>
  <c r="N155" s="1"/>
  <c r="N154" s="1"/>
  <c r="N153" s="1"/>
  <c r="M155"/>
  <c r="M154"/>
  <c r="M153" s="1"/>
  <c r="N151"/>
  <c r="N150" s="1"/>
  <c r="M150"/>
  <c r="N149"/>
  <c r="N148" s="1"/>
  <c r="M148"/>
  <c r="N147"/>
  <c r="N146"/>
  <c r="M146"/>
  <c r="N142"/>
  <c r="N141" s="1"/>
  <c r="N140" s="1"/>
  <c r="N139" s="1"/>
  <c r="N138" s="1"/>
  <c r="M141"/>
  <c r="M140"/>
  <c r="M139" s="1"/>
  <c r="M138" s="1"/>
  <c r="N137"/>
  <c r="N136" s="1"/>
  <c r="N135" s="1"/>
  <c r="N134" s="1"/>
  <c r="M136"/>
  <c r="M135" s="1"/>
  <c r="M134" s="1"/>
  <c r="N131"/>
  <c r="N130" s="1"/>
  <c r="N129" s="1"/>
  <c r="N128" s="1"/>
  <c r="N127" s="1"/>
  <c r="M130"/>
  <c r="M129" s="1"/>
  <c r="M128"/>
  <c r="M127" s="1"/>
  <c r="N126"/>
  <c r="N125" s="1"/>
  <c r="N124" s="1"/>
  <c r="N123" s="1"/>
  <c r="M125"/>
  <c r="M124" s="1"/>
  <c r="M123" s="1"/>
  <c r="N122"/>
  <c r="N121" s="1"/>
  <c r="N120" s="1"/>
  <c r="N119" s="1"/>
  <c r="M121"/>
  <c r="M120" s="1"/>
  <c r="M119" s="1"/>
  <c r="N116"/>
  <c r="M115"/>
  <c r="N114"/>
  <c r="N113" s="1"/>
  <c r="N112" s="1"/>
  <c r="N111" s="1"/>
  <c r="N110" s="1"/>
  <c r="N109" s="1"/>
  <c r="M113"/>
  <c r="N107"/>
  <c r="N106" s="1"/>
  <c r="N105" s="1"/>
  <c r="N104" s="1"/>
  <c r="N103" s="1"/>
  <c r="M106"/>
  <c r="M105" s="1"/>
  <c r="M104" s="1"/>
  <c r="M103" s="1"/>
  <c r="N102"/>
  <c r="N101" s="1"/>
  <c r="N100" s="1"/>
  <c r="N99" s="1"/>
  <c r="N98" s="1"/>
  <c r="M101"/>
  <c r="M100" s="1"/>
  <c r="M99" s="1"/>
  <c r="M98" s="1"/>
  <c r="N96"/>
  <c r="N95" s="1"/>
  <c r="N94" s="1"/>
  <c r="N93" s="1"/>
  <c r="N92" s="1"/>
  <c r="M95"/>
  <c r="M94"/>
  <c r="M93" s="1"/>
  <c r="M92" s="1"/>
  <c r="N91"/>
  <c r="N90" s="1"/>
  <c r="N89" s="1"/>
  <c r="N88" s="1"/>
  <c r="M90"/>
  <c r="M89" s="1"/>
  <c r="M88" s="1"/>
  <c r="N87"/>
  <c r="N86" s="1"/>
  <c r="N85" s="1"/>
  <c r="N84" s="1"/>
  <c r="M86"/>
  <c r="M85" s="1"/>
  <c r="M84" s="1"/>
  <c r="N80"/>
  <c r="N79" s="1"/>
  <c r="N78" s="1"/>
  <c r="N77" s="1"/>
  <c r="N76" s="1"/>
  <c r="M79"/>
  <c r="M78" s="1"/>
  <c r="M77" s="1"/>
  <c r="M76" s="1"/>
  <c r="N75"/>
  <c r="N74" s="1"/>
  <c r="M74"/>
  <c r="N73"/>
  <c r="N72" s="1"/>
  <c r="M72"/>
  <c r="N71"/>
  <c r="N70" s="1"/>
  <c r="M70"/>
  <c r="N69"/>
  <c r="N68"/>
  <c r="M68"/>
  <c r="N62"/>
  <c r="N61"/>
  <c r="N60" s="1"/>
  <c r="N59" s="1"/>
  <c r="N58" s="1"/>
  <c r="N57" s="1"/>
  <c r="N56" s="1"/>
  <c r="N55" s="1"/>
  <c r="M60"/>
  <c r="M59" s="1"/>
  <c r="M58" s="1"/>
  <c r="M57" s="1"/>
  <c r="M56" s="1"/>
  <c r="M55" s="1"/>
  <c r="N54"/>
  <c r="N53" s="1"/>
  <c r="N52" s="1"/>
  <c r="N51" s="1"/>
  <c r="N50" s="1"/>
  <c r="M53"/>
  <c r="M52" s="1"/>
  <c r="M51"/>
  <c r="M50" s="1"/>
  <c r="N49"/>
  <c r="N48" s="1"/>
  <c r="N47" s="1"/>
  <c r="N46" s="1"/>
  <c r="N45" s="1"/>
  <c r="M48"/>
  <c r="M47" s="1"/>
  <c r="M46" s="1"/>
  <c r="M45" s="1"/>
  <c r="N43"/>
  <c r="N42" s="1"/>
  <c r="N41" s="1"/>
  <c r="N40" s="1"/>
  <c r="N39" s="1"/>
  <c r="N38" s="1"/>
  <c r="M42"/>
  <c r="M41" s="1"/>
  <c r="M40" s="1"/>
  <c r="M39" s="1"/>
  <c r="M38" s="1"/>
  <c r="N37"/>
  <c r="N36" s="1"/>
  <c r="M36"/>
  <c r="N35"/>
  <c r="N34" s="1"/>
  <c r="M34"/>
  <c r="N29"/>
  <c r="N28"/>
  <c r="M27"/>
  <c r="M26"/>
  <c r="M25" s="1"/>
  <c r="N24"/>
  <c r="N23" s="1"/>
  <c r="N22" s="1"/>
  <c r="N21" s="1"/>
  <c r="M23"/>
  <c r="M22" s="1"/>
  <c r="M21" s="1"/>
  <c r="N18"/>
  <c r="N17"/>
  <c r="N16" s="1"/>
  <c r="N15" s="1"/>
  <c r="N14" s="1"/>
  <c r="N13" s="1"/>
  <c r="M17"/>
  <c r="M16" s="1"/>
  <c r="M15" s="1"/>
  <c r="M14" s="1"/>
  <c r="M13" s="1"/>
  <c r="J115"/>
  <c r="K191"/>
  <c r="K189"/>
  <c r="K188" s="1"/>
  <c r="K187" s="1"/>
  <c r="K186" s="1"/>
  <c r="K185" s="1"/>
  <c r="K184" s="1"/>
  <c r="K183" s="1"/>
  <c r="G37" i="6" s="1"/>
  <c r="K182" i="15"/>
  <c r="K181" s="1"/>
  <c r="K180" s="1"/>
  <c r="K179" s="1"/>
  <c r="K178" s="1"/>
  <c r="K177" s="1"/>
  <c r="K176"/>
  <c r="K175" s="1"/>
  <c r="K174" s="1"/>
  <c r="K173" s="1"/>
  <c r="K172" s="1"/>
  <c r="K171" s="1"/>
  <c r="K169"/>
  <c r="K167"/>
  <c r="K166" s="1"/>
  <c r="K160"/>
  <c r="K159" s="1"/>
  <c r="K158" s="1"/>
  <c r="K157" s="1"/>
  <c r="K156"/>
  <c r="K155" s="1"/>
  <c r="K154" s="1"/>
  <c r="K153" s="1"/>
  <c r="K151"/>
  <c r="K150" s="1"/>
  <c r="K149"/>
  <c r="K148" s="1"/>
  <c r="K147"/>
  <c r="K146" s="1"/>
  <c r="K142"/>
  <c r="K137"/>
  <c r="K136" s="1"/>
  <c r="K135" s="1"/>
  <c r="K134" s="1"/>
  <c r="K131"/>
  <c r="K130" s="1"/>
  <c r="K129" s="1"/>
  <c r="K128" s="1"/>
  <c r="K127" s="1"/>
  <c r="K126"/>
  <c r="K125" s="1"/>
  <c r="K124" s="1"/>
  <c r="K123" s="1"/>
  <c r="K122"/>
  <c r="K121" s="1"/>
  <c r="K120" s="1"/>
  <c r="K119" s="1"/>
  <c r="K116"/>
  <c r="K114"/>
  <c r="K113" s="1"/>
  <c r="K112" s="1"/>
  <c r="K111" s="1"/>
  <c r="K110" s="1"/>
  <c r="K109" s="1"/>
  <c r="K107"/>
  <c r="K106" s="1"/>
  <c r="K105" s="1"/>
  <c r="K104" s="1"/>
  <c r="K103" s="1"/>
  <c r="K102"/>
  <c r="K101" s="1"/>
  <c r="K100" s="1"/>
  <c r="K99" s="1"/>
  <c r="K98" s="1"/>
  <c r="K96"/>
  <c r="K95" s="1"/>
  <c r="K94" s="1"/>
  <c r="K93" s="1"/>
  <c r="K92" s="1"/>
  <c r="K91"/>
  <c r="K89" s="1"/>
  <c r="K88" s="1"/>
  <c r="K87"/>
  <c r="K86" s="1"/>
  <c r="K85" s="1"/>
  <c r="K84" s="1"/>
  <c r="K80"/>
  <c r="K79" s="1"/>
  <c r="K78" s="1"/>
  <c r="K77" s="1"/>
  <c r="K76" s="1"/>
  <c r="K75"/>
  <c r="K73"/>
  <c r="K72" s="1"/>
  <c r="K71"/>
  <c r="K69"/>
  <c r="K68" s="1"/>
  <c r="K62"/>
  <c r="K61"/>
  <c r="K54"/>
  <c r="K53" s="1"/>
  <c r="K52" s="1"/>
  <c r="K51" s="1"/>
  <c r="K50" s="1"/>
  <c r="K49"/>
  <c r="K48" s="1"/>
  <c r="K47" s="1"/>
  <c r="K46" s="1"/>
  <c r="K45" s="1"/>
  <c r="K43"/>
  <c r="K42" s="1"/>
  <c r="K41" s="1"/>
  <c r="K40" s="1"/>
  <c r="K39" s="1"/>
  <c r="K38" s="1"/>
  <c r="K37"/>
  <c r="K36" s="1"/>
  <c r="K35"/>
  <c r="K34" s="1"/>
  <c r="K29"/>
  <c r="K28"/>
  <c r="K24"/>
  <c r="K23" s="1"/>
  <c r="K22" s="1"/>
  <c r="K21" s="1"/>
  <c r="K18"/>
  <c r="K17" s="1"/>
  <c r="K16" s="1"/>
  <c r="K15" s="1"/>
  <c r="K14" s="1"/>
  <c r="K13" s="1"/>
  <c r="J17"/>
  <c r="J16" s="1"/>
  <c r="J15" s="1"/>
  <c r="J14" s="1"/>
  <c r="J13" s="1"/>
  <c r="J23"/>
  <c r="J22" s="1"/>
  <c r="J21" s="1"/>
  <c r="J27"/>
  <c r="J26" s="1"/>
  <c r="J25" s="1"/>
  <c r="J34"/>
  <c r="J36"/>
  <c r="J42"/>
  <c r="J41" s="1"/>
  <c r="J40" s="1"/>
  <c r="J39" s="1"/>
  <c r="J38" s="1"/>
  <c r="J48"/>
  <c r="J47" s="1"/>
  <c r="J46" s="1"/>
  <c r="J45" s="1"/>
  <c r="J53"/>
  <c r="J52" s="1"/>
  <c r="J51" s="1"/>
  <c r="J50" s="1"/>
  <c r="J60"/>
  <c r="J59" s="1"/>
  <c r="J58" s="1"/>
  <c r="J57" s="1"/>
  <c r="J56" s="1"/>
  <c r="J55" s="1"/>
  <c r="J68"/>
  <c r="J70"/>
  <c r="K70"/>
  <c r="J72"/>
  <c r="J74"/>
  <c r="K74"/>
  <c r="J79"/>
  <c r="J78" s="1"/>
  <c r="J77" s="1"/>
  <c r="J76" s="1"/>
  <c r="J86"/>
  <c r="J85" s="1"/>
  <c r="J84" s="1"/>
  <c r="J90"/>
  <c r="J89" s="1"/>
  <c r="J88" s="1"/>
  <c r="J95"/>
  <c r="J94" s="1"/>
  <c r="J93" s="1"/>
  <c r="J92" s="1"/>
  <c r="J101"/>
  <c r="J100" s="1"/>
  <c r="J99" s="1"/>
  <c r="J98" s="1"/>
  <c r="J106"/>
  <c r="J105" s="1"/>
  <c r="J104" s="1"/>
  <c r="J103" s="1"/>
  <c r="J113"/>
  <c r="J121"/>
  <c r="J120" s="1"/>
  <c r="J119" s="1"/>
  <c r="J125"/>
  <c r="J124" s="1"/>
  <c r="J123" s="1"/>
  <c r="J130"/>
  <c r="J129" s="1"/>
  <c r="J128" s="1"/>
  <c r="J127" s="1"/>
  <c r="J136"/>
  <c r="J135" s="1"/>
  <c r="J134" s="1"/>
  <c r="J141"/>
  <c r="J140" s="1"/>
  <c r="J139" s="1"/>
  <c r="J138" s="1"/>
  <c r="K141"/>
  <c r="K140" s="1"/>
  <c r="K139" s="1"/>
  <c r="K138" s="1"/>
  <c r="J146"/>
  <c r="J148"/>
  <c r="J150"/>
  <c r="J155"/>
  <c r="J154" s="1"/>
  <c r="J153" s="1"/>
  <c r="J159"/>
  <c r="J158" s="1"/>
  <c r="J157" s="1"/>
  <c r="J166"/>
  <c r="J168"/>
  <c r="K168"/>
  <c r="J175"/>
  <c r="J174" s="1"/>
  <c r="J173" s="1"/>
  <c r="J172" s="1"/>
  <c r="J171" s="1"/>
  <c r="J181"/>
  <c r="J180" s="1"/>
  <c r="J179" s="1"/>
  <c r="J178" s="1"/>
  <c r="J177" s="1"/>
  <c r="J188"/>
  <c r="J187" s="1"/>
  <c r="J186" s="1"/>
  <c r="J185" s="1"/>
  <c r="J184" s="1"/>
  <c r="J183" s="1"/>
  <c r="H18"/>
  <c r="H24"/>
  <c r="H28"/>
  <c r="H29"/>
  <c r="H35"/>
  <c r="H37"/>
  <c r="H43"/>
  <c r="H49"/>
  <c r="H54"/>
  <c r="H62"/>
  <c r="H61"/>
  <c r="H69"/>
  <c r="H71"/>
  <c r="H73"/>
  <c r="H75"/>
  <c r="H80"/>
  <c r="H87"/>
  <c r="H91"/>
  <c r="H96"/>
  <c r="H102"/>
  <c r="H107"/>
  <c r="H114"/>
  <c r="H116"/>
  <c r="H122"/>
  <c r="H126"/>
  <c r="H131"/>
  <c r="H137"/>
  <c r="H142"/>
  <c r="H147"/>
  <c r="H149"/>
  <c r="H151"/>
  <c r="H156"/>
  <c r="H160"/>
  <c r="H167"/>
  <c r="H169"/>
  <c r="H176"/>
  <c r="H182"/>
  <c r="H189"/>
  <c r="M97" l="1"/>
  <c r="M67"/>
  <c r="M66" s="1"/>
  <c r="M65" s="1"/>
  <c r="M64" s="1"/>
  <c r="M63" s="1"/>
  <c r="K33"/>
  <c r="K32" s="1"/>
  <c r="K31" s="1"/>
  <c r="K30" s="1"/>
  <c r="K27"/>
  <c r="K26" s="1"/>
  <c r="K25" s="1"/>
  <c r="K20" s="1"/>
  <c r="K19" s="1"/>
  <c r="N33"/>
  <c r="N32" s="1"/>
  <c r="N31" s="1"/>
  <c r="N30" s="1"/>
  <c r="M44"/>
  <c r="N170"/>
  <c r="J112"/>
  <c r="J111" s="1"/>
  <c r="J110" s="1"/>
  <c r="J109" s="1"/>
  <c r="N27"/>
  <c r="N26" s="1"/>
  <c r="N25" s="1"/>
  <c r="N20" s="1"/>
  <c r="N19" s="1"/>
  <c r="N12" s="1"/>
  <c r="M33"/>
  <c r="M32" s="1"/>
  <c r="M31" s="1"/>
  <c r="M30" s="1"/>
  <c r="M165"/>
  <c r="M164" s="1"/>
  <c r="M163" s="1"/>
  <c r="M162" s="1"/>
  <c r="M161" s="1"/>
  <c r="M170"/>
  <c r="N44"/>
  <c r="N97"/>
  <c r="M145"/>
  <c r="M144" s="1"/>
  <c r="M143" s="1"/>
  <c r="J33"/>
  <c r="J32" s="1"/>
  <c r="J31" s="1"/>
  <c r="J30" s="1"/>
  <c r="N118"/>
  <c r="K60"/>
  <c r="K59" s="1"/>
  <c r="K58" s="1"/>
  <c r="K57" s="1"/>
  <c r="K56" s="1"/>
  <c r="K55" s="1"/>
  <c r="M20"/>
  <c r="M19" s="1"/>
  <c r="M12" s="1"/>
  <c r="M112"/>
  <c r="M111" s="1"/>
  <c r="M110" s="1"/>
  <c r="M109" s="1"/>
  <c r="M152"/>
  <c r="N165"/>
  <c r="N164" s="1"/>
  <c r="N163" s="1"/>
  <c r="N162" s="1"/>
  <c r="M83"/>
  <c r="M82" s="1"/>
  <c r="M81" s="1"/>
  <c r="N83"/>
  <c r="N82" s="1"/>
  <c r="N117"/>
  <c r="N152"/>
  <c r="N132"/>
  <c r="N67"/>
  <c r="N66" s="1"/>
  <c r="N65" s="1"/>
  <c r="N64" s="1"/>
  <c r="N63" s="1"/>
  <c r="M118"/>
  <c r="M117" s="1"/>
  <c r="N145"/>
  <c r="N144" s="1"/>
  <c r="N143" s="1"/>
  <c r="K118"/>
  <c r="K117" s="1"/>
  <c r="K170"/>
  <c r="K165"/>
  <c r="K164" s="1"/>
  <c r="K163" s="1"/>
  <c r="K162" s="1"/>
  <c r="K161" s="1"/>
  <c r="J165"/>
  <c r="J164" s="1"/>
  <c r="J163" s="1"/>
  <c r="J162" s="1"/>
  <c r="J161" s="1"/>
  <c r="K152"/>
  <c r="J145"/>
  <c r="J144" s="1"/>
  <c r="J143" s="1"/>
  <c r="K145"/>
  <c r="K144" s="1"/>
  <c r="K143" s="1"/>
  <c r="K97"/>
  <c r="J83"/>
  <c r="J82" s="1"/>
  <c r="K83"/>
  <c r="K82" s="1"/>
  <c r="G25" i="6" s="1"/>
  <c r="J67" i="15"/>
  <c r="J66" s="1"/>
  <c r="J65" s="1"/>
  <c r="J64" s="1"/>
  <c r="J63" s="1"/>
  <c r="K44"/>
  <c r="J20"/>
  <c r="J19" s="1"/>
  <c r="J170"/>
  <c r="J152"/>
  <c r="J44"/>
  <c r="K67"/>
  <c r="K66" s="1"/>
  <c r="K65" s="1"/>
  <c r="K64" s="1"/>
  <c r="K63" s="1"/>
  <c r="J97"/>
  <c r="J118"/>
  <c r="J117" s="1"/>
  <c r="G53"/>
  <c r="G181"/>
  <c r="N161" l="1"/>
  <c r="H32" i="6"/>
  <c r="J12" i="15"/>
  <c r="M132"/>
  <c r="J132"/>
  <c r="N108"/>
  <c r="K132"/>
  <c r="K108" s="1"/>
  <c r="M108"/>
  <c r="M190" s="1"/>
  <c r="M192" s="1"/>
  <c r="M11" s="1"/>
  <c r="K12"/>
  <c r="K81"/>
  <c r="N81"/>
  <c r="J81"/>
  <c r="J108"/>
  <c r="G167" i="14"/>
  <c r="G164"/>
  <c r="G161"/>
  <c r="G158"/>
  <c r="G155"/>
  <c r="G152"/>
  <c r="G149"/>
  <c r="G143"/>
  <c r="G140"/>
  <c r="G137"/>
  <c r="G134"/>
  <c r="G133"/>
  <c r="G132"/>
  <c r="G131"/>
  <c r="G126"/>
  <c r="G120"/>
  <c r="G114"/>
  <c r="G108"/>
  <c r="G105"/>
  <c r="G99"/>
  <c r="G94"/>
  <c r="G88"/>
  <c r="G83"/>
  <c r="G80"/>
  <c r="G77"/>
  <c r="G71"/>
  <c r="G66"/>
  <c r="G62"/>
  <c r="G56"/>
  <c r="G50"/>
  <c r="G49"/>
  <c r="G43"/>
  <c r="G38"/>
  <c r="G32"/>
  <c r="G26"/>
  <c r="G23"/>
  <c r="G20"/>
  <c r="G19" s="1"/>
  <c r="G18" s="1"/>
  <c r="G17"/>
  <c r="G16" s="1"/>
  <c r="G15" s="1"/>
  <c r="F19"/>
  <c r="F18" s="1"/>
  <c r="F16"/>
  <c r="F15" s="1"/>
  <c r="G17" i="15"/>
  <c r="N190" l="1"/>
  <c r="N192" s="1"/>
  <c r="N11" s="1"/>
  <c r="K190"/>
  <c r="K192" s="1"/>
  <c r="J190"/>
  <c r="J192" s="1"/>
  <c r="J11" s="1"/>
  <c r="F14" i="14"/>
  <c r="F13" s="1"/>
  <c r="F12" s="1"/>
  <c r="H181" i="15"/>
  <c r="H180" s="1"/>
  <c r="H179" s="1"/>
  <c r="H178" s="1"/>
  <c r="H177" s="1"/>
  <c r="H168"/>
  <c r="H166"/>
  <c r="H159"/>
  <c r="H158" s="1"/>
  <c r="H157" s="1"/>
  <c r="H155"/>
  <c r="H154" s="1"/>
  <c r="H153" s="1"/>
  <c r="H150"/>
  <c r="H148"/>
  <c r="H141"/>
  <c r="H140" s="1"/>
  <c r="H139" s="1"/>
  <c r="H138" s="1"/>
  <c r="H136"/>
  <c r="H135" s="1"/>
  <c r="H134" s="1"/>
  <c r="H130"/>
  <c r="H129" s="1"/>
  <c r="H128" s="1"/>
  <c r="H127" s="1"/>
  <c r="H125"/>
  <c r="H124" s="1"/>
  <c r="H123" s="1"/>
  <c r="H121"/>
  <c r="H120" s="1"/>
  <c r="H119" s="1"/>
  <c r="H106"/>
  <c r="H105" s="1"/>
  <c r="H104" s="1"/>
  <c r="H103" s="1"/>
  <c r="H101"/>
  <c r="H100" s="1"/>
  <c r="H99" s="1"/>
  <c r="H98" s="1"/>
  <c r="H90"/>
  <c r="H89" s="1"/>
  <c r="H88" s="1"/>
  <c r="H86"/>
  <c r="H85" s="1"/>
  <c r="H84" s="1"/>
  <c r="H79"/>
  <c r="H78" s="1"/>
  <c r="H77" s="1"/>
  <c r="H76" s="1"/>
  <c r="H72"/>
  <c r="H70"/>
  <c r="H68"/>
  <c r="H60"/>
  <c r="H59" s="1"/>
  <c r="H58" s="1"/>
  <c r="H57" s="1"/>
  <c r="H56" s="1"/>
  <c r="H55" s="1"/>
  <c r="H53"/>
  <c r="H52" s="1"/>
  <c r="H51" s="1"/>
  <c r="H50" s="1"/>
  <c r="H48"/>
  <c r="H47" s="1"/>
  <c r="H46" s="1"/>
  <c r="H45" s="1"/>
  <c r="H42"/>
  <c r="H41" s="1"/>
  <c r="H40" s="1"/>
  <c r="H39" s="1"/>
  <c r="H38" s="1"/>
  <c r="H36"/>
  <c r="H34"/>
  <c r="H23"/>
  <c r="H22" s="1"/>
  <c r="H21" s="1"/>
  <c r="H188"/>
  <c r="H187" s="1"/>
  <c r="H186" s="1"/>
  <c r="H185" s="1"/>
  <c r="H184" s="1"/>
  <c r="H183" s="1"/>
  <c r="G188"/>
  <c r="G187" s="1"/>
  <c r="G186" s="1"/>
  <c r="G185" s="1"/>
  <c r="G184" s="1"/>
  <c r="G183" s="1"/>
  <c r="E37" i="6" s="1"/>
  <c r="G180" i="15"/>
  <c r="G179" s="1"/>
  <c r="G178" s="1"/>
  <c r="G177" s="1"/>
  <c r="H175"/>
  <c r="H174" s="1"/>
  <c r="H173" s="1"/>
  <c r="H172" s="1"/>
  <c r="H171" s="1"/>
  <c r="G175"/>
  <c r="G174" s="1"/>
  <c r="G173" s="1"/>
  <c r="G172" s="1"/>
  <c r="G171" s="1"/>
  <c r="G168"/>
  <c r="G166"/>
  <c r="G159"/>
  <c r="G158" s="1"/>
  <c r="G157" s="1"/>
  <c r="G155"/>
  <c r="G154" s="1"/>
  <c r="G153" s="1"/>
  <c r="G150"/>
  <c r="G148"/>
  <c r="H146"/>
  <c r="G146"/>
  <c r="G141"/>
  <c r="G140" s="1"/>
  <c r="G139" s="1"/>
  <c r="G138" s="1"/>
  <c r="G136"/>
  <c r="G135" s="1"/>
  <c r="G134" s="1"/>
  <c r="G133" s="1"/>
  <c r="G130"/>
  <c r="G129" s="1"/>
  <c r="G128" s="1"/>
  <c r="G127" s="1"/>
  <c r="G125"/>
  <c r="G124" s="1"/>
  <c r="G123" s="1"/>
  <c r="G121"/>
  <c r="G120" s="1"/>
  <c r="G119" s="1"/>
  <c r="G118" s="1"/>
  <c r="H115"/>
  <c r="G115"/>
  <c r="H113"/>
  <c r="G113"/>
  <c r="G106"/>
  <c r="G105" s="1"/>
  <c r="G104" s="1"/>
  <c r="G103" s="1"/>
  <c r="G101"/>
  <c r="G100" s="1"/>
  <c r="G99" s="1"/>
  <c r="G98" s="1"/>
  <c r="H95"/>
  <c r="H94" s="1"/>
  <c r="H93" s="1"/>
  <c r="H92" s="1"/>
  <c r="G95"/>
  <c r="G94" s="1"/>
  <c r="G93" s="1"/>
  <c r="G92" s="1"/>
  <c r="G90"/>
  <c r="G89" s="1"/>
  <c r="G88" s="1"/>
  <c r="G86"/>
  <c r="G85" s="1"/>
  <c r="G84" s="1"/>
  <c r="G79"/>
  <c r="G78" s="1"/>
  <c r="G77" s="1"/>
  <c r="G76" s="1"/>
  <c r="H74"/>
  <c r="G74"/>
  <c r="G72"/>
  <c r="G70"/>
  <c r="G68"/>
  <c r="G60"/>
  <c r="G59" s="1"/>
  <c r="G58" s="1"/>
  <c r="G57" s="1"/>
  <c r="G56" s="1"/>
  <c r="G55" s="1"/>
  <c r="G52"/>
  <c r="G51" s="1"/>
  <c r="G50" s="1"/>
  <c r="G48"/>
  <c r="G47" s="1"/>
  <c r="G46" s="1"/>
  <c r="G45" s="1"/>
  <c r="G42"/>
  <c r="G41" s="1"/>
  <c r="G40" s="1"/>
  <c r="G39" s="1"/>
  <c r="G36"/>
  <c r="G34"/>
  <c r="G27"/>
  <c r="G26" s="1"/>
  <c r="G25" s="1"/>
  <c r="G23"/>
  <c r="G22" s="1"/>
  <c r="G21" s="1"/>
  <c r="H17"/>
  <c r="H16" s="1"/>
  <c r="H15" s="1"/>
  <c r="H14" s="1"/>
  <c r="H13" s="1"/>
  <c r="G16"/>
  <c r="G15" s="1"/>
  <c r="G14" s="1"/>
  <c r="G13" s="1"/>
  <c r="K11" l="1"/>
  <c r="G165"/>
  <c r="G164" s="1"/>
  <c r="G163" s="1"/>
  <c r="G162" s="1"/>
  <c r="G161" s="1"/>
  <c r="E32" i="6" s="1"/>
  <c r="F170" i="14"/>
  <c r="F172" s="1"/>
  <c r="H27" i="15"/>
  <c r="H26" s="1"/>
  <c r="H25" s="1"/>
  <c r="H20" s="1"/>
  <c r="H19" s="1"/>
  <c r="H67"/>
  <c r="H66" s="1"/>
  <c r="H65" s="1"/>
  <c r="H64" s="1"/>
  <c r="H63" s="1"/>
  <c r="G20"/>
  <c r="G19" s="1"/>
  <c r="G33"/>
  <c r="G32" s="1"/>
  <c r="G31" s="1"/>
  <c r="G30" s="1"/>
  <c r="H112"/>
  <c r="H111" s="1"/>
  <c r="H110" s="1"/>
  <c r="H109" s="1"/>
  <c r="H165"/>
  <c r="H164" s="1"/>
  <c r="H163" s="1"/>
  <c r="H162" s="1"/>
  <c r="H161" s="1"/>
  <c r="H33"/>
  <c r="H32" s="1"/>
  <c r="H31" s="1"/>
  <c r="H30" s="1"/>
  <c r="G67"/>
  <c r="G66" s="1"/>
  <c r="G65" s="1"/>
  <c r="G64" s="1"/>
  <c r="G63" s="1"/>
  <c r="G112"/>
  <c r="G111" s="1"/>
  <c r="G110" s="1"/>
  <c r="G109" s="1"/>
  <c r="G83"/>
  <c r="G82" s="1"/>
  <c r="H83"/>
  <c r="H82" s="1"/>
  <c r="H118"/>
  <c r="H117" s="1"/>
  <c r="G145"/>
  <c r="G144" s="1"/>
  <c r="G143" s="1"/>
  <c r="H145"/>
  <c r="H144" s="1"/>
  <c r="H143" s="1"/>
  <c r="G44"/>
  <c r="G117"/>
  <c r="G152"/>
  <c r="G170"/>
  <c r="E34" i="6" s="1"/>
  <c r="H44" i="15"/>
  <c r="H97"/>
  <c r="G97"/>
  <c r="H152"/>
  <c r="H170"/>
  <c r="D39" i="6"/>
  <c r="E31" l="1"/>
  <c r="E38" s="1"/>
  <c r="E40" s="1"/>
  <c r="E23"/>
  <c r="G12" i="15"/>
  <c r="H81"/>
  <c r="H12"/>
  <c r="H132"/>
  <c r="H108" s="1"/>
  <c r="G132"/>
  <c r="G108" s="1"/>
  <c r="G81"/>
  <c r="L188"/>
  <c r="L187" s="1"/>
  <c r="L186" s="1"/>
  <c r="L185" s="1"/>
  <c r="L184" s="1"/>
  <c r="I188"/>
  <c r="I187" s="1"/>
  <c r="I186" s="1"/>
  <c r="I185" s="1"/>
  <c r="I184" s="1"/>
  <c r="F188"/>
  <c r="F187" s="1"/>
  <c r="F186" s="1"/>
  <c r="F185" s="1"/>
  <c r="F184" s="1"/>
  <c r="I182"/>
  <c r="I181" s="1"/>
  <c r="I180" s="1"/>
  <c r="I179" s="1"/>
  <c r="I178" s="1"/>
  <c r="I177" s="1"/>
  <c r="L181"/>
  <c r="L180" s="1"/>
  <c r="L179" s="1"/>
  <c r="L178" s="1"/>
  <c r="L177" s="1"/>
  <c r="F181"/>
  <c r="F180" s="1"/>
  <c r="F179" s="1"/>
  <c r="F178" s="1"/>
  <c r="F177" s="1"/>
  <c r="D35" i="6" s="1"/>
  <c r="F35" s="1"/>
  <c r="L175" i="15"/>
  <c r="L174" s="1"/>
  <c r="L173" s="1"/>
  <c r="L172" s="1"/>
  <c r="L171" s="1"/>
  <c r="I175"/>
  <c r="I174" s="1"/>
  <c r="I173" s="1"/>
  <c r="I172" s="1"/>
  <c r="I171" s="1"/>
  <c r="F175"/>
  <c r="F174" s="1"/>
  <c r="F173" s="1"/>
  <c r="F172" s="1"/>
  <c r="F171" s="1"/>
  <c r="D34" i="6" s="1"/>
  <c r="F34" s="1"/>
  <c r="L168" i="15"/>
  <c r="I168"/>
  <c r="F168"/>
  <c r="L166"/>
  <c r="I166"/>
  <c r="F166"/>
  <c r="L159"/>
  <c r="L158" s="1"/>
  <c r="L157" s="1"/>
  <c r="I159"/>
  <c r="I158" s="1"/>
  <c r="I157" s="1"/>
  <c r="F159"/>
  <c r="F158" s="1"/>
  <c r="F157" s="1"/>
  <c r="L155"/>
  <c r="L154" s="1"/>
  <c r="L153" s="1"/>
  <c r="I155"/>
  <c r="I154" s="1"/>
  <c r="I153" s="1"/>
  <c r="F155"/>
  <c r="F154" s="1"/>
  <c r="F153" s="1"/>
  <c r="L150"/>
  <c r="I150"/>
  <c r="F150"/>
  <c r="L148"/>
  <c r="I148"/>
  <c r="F148"/>
  <c r="L146"/>
  <c r="I146"/>
  <c r="F146"/>
  <c r="L141"/>
  <c r="L140" s="1"/>
  <c r="L139" s="1"/>
  <c r="L138" s="1"/>
  <c r="I141"/>
  <c r="I140" s="1"/>
  <c r="I139" s="1"/>
  <c r="I138" s="1"/>
  <c r="F141"/>
  <c r="F140" s="1"/>
  <c r="F139" s="1"/>
  <c r="F138" s="1"/>
  <c r="L136"/>
  <c r="L135" s="1"/>
  <c r="L134" s="1"/>
  <c r="I136"/>
  <c r="I135" s="1"/>
  <c r="I134" s="1"/>
  <c r="F136"/>
  <c r="F135" s="1"/>
  <c r="F134" s="1"/>
  <c r="F133" s="1"/>
  <c r="L130"/>
  <c r="L129" s="1"/>
  <c r="L128" s="1"/>
  <c r="L127" s="1"/>
  <c r="I130"/>
  <c r="I129" s="1"/>
  <c r="I128" s="1"/>
  <c r="I127" s="1"/>
  <c r="F130"/>
  <c r="F129" s="1"/>
  <c r="F128" s="1"/>
  <c r="F127" s="1"/>
  <c r="I126"/>
  <c r="I125" s="1"/>
  <c r="I124" s="1"/>
  <c r="I123" s="1"/>
  <c r="L125"/>
  <c r="L124" s="1"/>
  <c r="L123" s="1"/>
  <c r="F125"/>
  <c r="F124" s="1"/>
  <c r="F123" s="1"/>
  <c r="L121"/>
  <c r="L120" s="1"/>
  <c r="L119" s="1"/>
  <c r="I121"/>
  <c r="I120" s="1"/>
  <c r="I119" s="1"/>
  <c r="F121"/>
  <c r="F120" s="1"/>
  <c r="F119" s="1"/>
  <c r="F115"/>
  <c r="L113"/>
  <c r="L112" s="1"/>
  <c r="L111" s="1"/>
  <c r="L110" s="1"/>
  <c r="L109" s="1"/>
  <c r="I113"/>
  <c r="I112" s="1"/>
  <c r="I111" s="1"/>
  <c r="I110" s="1"/>
  <c r="I109" s="1"/>
  <c r="F113"/>
  <c r="L106"/>
  <c r="L105" s="1"/>
  <c r="L104" s="1"/>
  <c r="L103" s="1"/>
  <c r="I106"/>
  <c r="I105" s="1"/>
  <c r="I104" s="1"/>
  <c r="I103" s="1"/>
  <c r="F106"/>
  <c r="F105" s="1"/>
  <c r="F104" s="1"/>
  <c r="F103" s="1"/>
  <c r="L101"/>
  <c r="L100" s="1"/>
  <c r="L99" s="1"/>
  <c r="L98" s="1"/>
  <c r="I101"/>
  <c r="I100" s="1"/>
  <c r="I99" s="1"/>
  <c r="I98" s="1"/>
  <c r="F101"/>
  <c r="F100" s="1"/>
  <c r="F99" s="1"/>
  <c r="F98" s="1"/>
  <c r="L95"/>
  <c r="L94" s="1"/>
  <c r="L93" s="1"/>
  <c r="L92" s="1"/>
  <c r="I95"/>
  <c r="I94" s="1"/>
  <c r="I93" s="1"/>
  <c r="I92" s="1"/>
  <c r="F95"/>
  <c r="F94" s="1"/>
  <c r="F93" s="1"/>
  <c r="F92" s="1"/>
  <c r="L91"/>
  <c r="L90" s="1"/>
  <c r="L89" s="1"/>
  <c r="L88" s="1"/>
  <c r="I91"/>
  <c r="I90" s="1"/>
  <c r="I89" s="1"/>
  <c r="I88" s="1"/>
  <c r="F90"/>
  <c r="F89" s="1"/>
  <c r="F88" s="1"/>
  <c r="L86"/>
  <c r="L85" s="1"/>
  <c r="L84" s="1"/>
  <c r="I86"/>
  <c r="I85" s="1"/>
  <c r="I84" s="1"/>
  <c r="F86"/>
  <c r="F85" s="1"/>
  <c r="F84" s="1"/>
  <c r="L79"/>
  <c r="L78" s="1"/>
  <c r="L77" s="1"/>
  <c r="L76" s="1"/>
  <c r="I79"/>
  <c r="I78" s="1"/>
  <c r="I77" s="1"/>
  <c r="I76" s="1"/>
  <c r="F79"/>
  <c r="F78" s="1"/>
  <c r="F77" s="1"/>
  <c r="F76" s="1"/>
  <c r="L74"/>
  <c r="I74"/>
  <c r="F74"/>
  <c r="L72"/>
  <c r="I72"/>
  <c r="F72"/>
  <c r="L70"/>
  <c r="I70"/>
  <c r="F70"/>
  <c r="L68"/>
  <c r="I68"/>
  <c r="F68"/>
  <c r="L60"/>
  <c r="L59" s="1"/>
  <c r="L58" s="1"/>
  <c r="L57" s="1"/>
  <c r="L56" s="1"/>
  <c r="I60"/>
  <c r="I59" s="1"/>
  <c r="I58" s="1"/>
  <c r="I57" s="1"/>
  <c r="I56" s="1"/>
  <c r="F60"/>
  <c r="F59" s="1"/>
  <c r="F58" s="1"/>
  <c r="F57" s="1"/>
  <c r="F56" s="1"/>
  <c r="L53"/>
  <c r="L52" s="1"/>
  <c r="L51" s="1"/>
  <c r="L50" s="1"/>
  <c r="I53"/>
  <c r="I52" s="1"/>
  <c r="I51" s="1"/>
  <c r="I50" s="1"/>
  <c r="F53"/>
  <c r="F52" s="1"/>
  <c r="F51" s="1"/>
  <c r="F50" s="1"/>
  <c r="L48"/>
  <c r="L47" s="1"/>
  <c r="L46" s="1"/>
  <c r="L45" s="1"/>
  <c r="I48"/>
  <c r="I47" s="1"/>
  <c r="I46" s="1"/>
  <c r="I45" s="1"/>
  <c r="F48"/>
  <c r="F47" s="1"/>
  <c r="F46" s="1"/>
  <c r="F45" s="1"/>
  <c r="L42"/>
  <c r="L41" s="1"/>
  <c r="L40" s="1"/>
  <c r="L39" s="1"/>
  <c r="L38" s="1"/>
  <c r="I42"/>
  <c r="I41" s="1"/>
  <c r="I40" s="1"/>
  <c r="I39" s="1"/>
  <c r="I38" s="1"/>
  <c r="F42"/>
  <c r="F41" s="1"/>
  <c r="F40" s="1"/>
  <c r="F39" s="1"/>
  <c r="F38" s="1"/>
  <c r="D18" i="6" s="1"/>
  <c r="L36" i="15"/>
  <c r="I36"/>
  <c r="F36"/>
  <c r="L34"/>
  <c r="I34"/>
  <c r="F34"/>
  <c r="L27"/>
  <c r="L26" s="1"/>
  <c r="L25" s="1"/>
  <c r="I27"/>
  <c r="I26" s="1"/>
  <c r="I25" s="1"/>
  <c r="F27"/>
  <c r="F26" s="1"/>
  <c r="F25" s="1"/>
  <c r="L23"/>
  <c r="L22" s="1"/>
  <c r="L21" s="1"/>
  <c r="I23"/>
  <c r="I22" s="1"/>
  <c r="I21" s="1"/>
  <c r="F23"/>
  <c r="F22" s="1"/>
  <c r="F21" s="1"/>
  <c r="L17"/>
  <c r="L16" s="1"/>
  <c r="L15" s="1"/>
  <c r="L14" s="1"/>
  <c r="L13" s="1"/>
  <c r="I17"/>
  <c r="I16" s="1"/>
  <c r="I15" s="1"/>
  <c r="I14" s="1"/>
  <c r="I13" s="1"/>
  <c r="F17"/>
  <c r="F16" s="1"/>
  <c r="F15" s="1"/>
  <c r="F14" s="1"/>
  <c r="F13" s="1"/>
  <c r="D15" i="6" s="1"/>
  <c r="I168" i="14"/>
  <c r="H168"/>
  <c r="E168"/>
  <c r="G168" s="1"/>
  <c r="I166"/>
  <c r="H166"/>
  <c r="E166"/>
  <c r="G166" s="1"/>
  <c r="I163"/>
  <c r="I162" s="1"/>
  <c r="H163"/>
  <c r="H162" s="1"/>
  <c r="E163"/>
  <c r="I160"/>
  <c r="I159" s="1"/>
  <c r="H160"/>
  <c r="H159" s="1"/>
  <c r="E160"/>
  <c r="I157"/>
  <c r="I156" s="1"/>
  <c r="H157"/>
  <c r="H156" s="1"/>
  <c r="E157"/>
  <c r="I154"/>
  <c r="I153" s="1"/>
  <c r="H154"/>
  <c r="H153" s="1"/>
  <c r="E154"/>
  <c r="I151"/>
  <c r="I150" s="1"/>
  <c r="H151"/>
  <c r="H150" s="1"/>
  <c r="E151"/>
  <c r="I148"/>
  <c r="I147" s="1"/>
  <c r="H148"/>
  <c r="H147" s="1"/>
  <c r="E148"/>
  <c r="I142"/>
  <c r="I141" s="1"/>
  <c r="H142"/>
  <c r="H141" s="1"/>
  <c r="E142"/>
  <c r="I139"/>
  <c r="I138" s="1"/>
  <c r="H139"/>
  <c r="H138" s="1"/>
  <c r="E139"/>
  <c r="I136"/>
  <c r="I135" s="1"/>
  <c r="H136"/>
  <c r="H135" s="1"/>
  <c r="E136"/>
  <c r="I130"/>
  <c r="I129" s="1"/>
  <c r="H130"/>
  <c r="H129" s="1"/>
  <c r="E130"/>
  <c r="I125"/>
  <c r="I124" s="1"/>
  <c r="I123" s="1"/>
  <c r="I122" s="1"/>
  <c r="H125"/>
  <c r="H124" s="1"/>
  <c r="H123" s="1"/>
  <c r="H122" s="1"/>
  <c r="E125"/>
  <c r="H120"/>
  <c r="H119" s="1"/>
  <c r="H118" s="1"/>
  <c r="H117" s="1"/>
  <c r="H116" s="1"/>
  <c r="H115" s="1"/>
  <c r="I119"/>
  <c r="I118" s="1"/>
  <c r="I117" s="1"/>
  <c r="I116" s="1"/>
  <c r="I115" s="1"/>
  <c r="E119"/>
  <c r="I113"/>
  <c r="I112" s="1"/>
  <c r="I111" s="1"/>
  <c r="I110" s="1"/>
  <c r="I109" s="1"/>
  <c r="H113"/>
  <c r="H112" s="1"/>
  <c r="H111" s="1"/>
  <c r="H110" s="1"/>
  <c r="H109" s="1"/>
  <c r="E113"/>
  <c r="I107"/>
  <c r="I106" s="1"/>
  <c r="H107"/>
  <c r="H106" s="1"/>
  <c r="E107"/>
  <c r="I104"/>
  <c r="I103" s="1"/>
  <c r="H104"/>
  <c r="H103" s="1"/>
  <c r="E104"/>
  <c r="I98"/>
  <c r="I97" s="1"/>
  <c r="I96" s="1"/>
  <c r="I95" s="1"/>
  <c r="H98"/>
  <c r="H97" s="1"/>
  <c r="H96" s="1"/>
  <c r="H95" s="1"/>
  <c r="E98"/>
  <c r="I93"/>
  <c r="I92" s="1"/>
  <c r="I91" s="1"/>
  <c r="I90" s="1"/>
  <c r="H93"/>
  <c r="H92" s="1"/>
  <c r="H91" s="1"/>
  <c r="H90" s="1"/>
  <c r="E93"/>
  <c r="I87"/>
  <c r="I86" s="1"/>
  <c r="I85" s="1"/>
  <c r="I84" s="1"/>
  <c r="H87"/>
  <c r="H86" s="1"/>
  <c r="H85" s="1"/>
  <c r="H84" s="1"/>
  <c r="E87"/>
  <c r="I82"/>
  <c r="I81" s="1"/>
  <c r="H82"/>
  <c r="H81" s="1"/>
  <c r="E82"/>
  <c r="I79"/>
  <c r="I78" s="1"/>
  <c r="H79"/>
  <c r="H78" s="1"/>
  <c r="E79"/>
  <c r="I76"/>
  <c r="I75" s="1"/>
  <c r="H76"/>
  <c r="H75" s="1"/>
  <c r="E76"/>
  <c r="H70"/>
  <c r="H69" s="1"/>
  <c r="H68" s="1"/>
  <c r="H67" s="1"/>
  <c r="I70"/>
  <c r="I69" s="1"/>
  <c r="I68" s="1"/>
  <c r="I67" s="1"/>
  <c r="E70"/>
  <c r="I65"/>
  <c r="I64" s="1"/>
  <c r="I63" s="1"/>
  <c r="H65"/>
  <c r="H64" s="1"/>
  <c r="H63" s="1"/>
  <c r="E65"/>
  <c r="I61"/>
  <c r="I60" s="1"/>
  <c r="I59" s="1"/>
  <c r="H61"/>
  <c r="H60" s="1"/>
  <c r="H59" s="1"/>
  <c r="E61"/>
  <c r="I55"/>
  <c r="I54" s="1"/>
  <c r="I53" s="1"/>
  <c r="I52" s="1"/>
  <c r="I51" s="1"/>
  <c r="H55"/>
  <c r="H54" s="1"/>
  <c r="H53" s="1"/>
  <c r="H52" s="1"/>
  <c r="H51" s="1"/>
  <c r="E55"/>
  <c r="I48"/>
  <c r="I47" s="1"/>
  <c r="I46" s="1"/>
  <c r="I45" s="1"/>
  <c r="I44" s="1"/>
  <c r="H48"/>
  <c r="H47" s="1"/>
  <c r="H46" s="1"/>
  <c r="H45" s="1"/>
  <c r="H44" s="1"/>
  <c r="E48"/>
  <c r="I42"/>
  <c r="I41" s="1"/>
  <c r="I40" s="1"/>
  <c r="I39" s="1"/>
  <c r="H42"/>
  <c r="H41" s="1"/>
  <c r="H40" s="1"/>
  <c r="H39" s="1"/>
  <c r="E42"/>
  <c r="I37"/>
  <c r="I36" s="1"/>
  <c r="I35" s="1"/>
  <c r="I34" s="1"/>
  <c r="H37"/>
  <c r="H36" s="1"/>
  <c r="H35" s="1"/>
  <c r="H34" s="1"/>
  <c r="E37"/>
  <c r="I31"/>
  <c r="I30" s="1"/>
  <c r="I29" s="1"/>
  <c r="I28" s="1"/>
  <c r="I27" s="1"/>
  <c r="H31"/>
  <c r="H30" s="1"/>
  <c r="H29" s="1"/>
  <c r="H28" s="1"/>
  <c r="H27" s="1"/>
  <c r="E31"/>
  <c r="I25"/>
  <c r="I24" s="1"/>
  <c r="H25"/>
  <c r="H24" s="1"/>
  <c r="E25"/>
  <c r="I22"/>
  <c r="I21" s="1"/>
  <c r="H22"/>
  <c r="H21" s="1"/>
  <c r="E22"/>
  <c r="I19"/>
  <c r="I18" s="1"/>
  <c r="H19"/>
  <c r="H18" s="1"/>
  <c r="E19"/>
  <c r="E18" s="1"/>
  <c r="I16"/>
  <c r="I15" s="1"/>
  <c r="H16"/>
  <c r="H15" s="1"/>
  <c r="E16"/>
  <c r="E15" s="1"/>
  <c r="G190" i="15" l="1"/>
  <c r="G192" s="1"/>
  <c r="G11" s="1"/>
  <c r="H190"/>
  <c r="H192" s="1"/>
  <c r="E41" i="14"/>
  <c r="G42"/>
  <c r="E112"/>
  <c r="G113"/>
  <c r="E162"/>
  <c r="G162" s="1"/>
  <c r="G163"/>
  <c r="E36"/>
  <c r="G37"/>
  <c r="E47"/>
  <c r="G48"/>
  <c r="E69"/>
  <c r="G70"/>
  <c r="E86"/>
  <c r="G87"/>
  <c r="E106"/>
  <c r="G106" s="1"/>
  <c r="G107"/>
  <c r="E129"/>
  <c r="G129" s="1"/>
  <c r="G130"/>
  <c r="E147"/>
  <c r="G147" s="1"/>
  <c r="G148"/>
  <c r="E159"/>
  <c r="G159" s="1"/>
  <c r="G160"/>
  <c r="E75"/>
  <c r="G75" s="1"/>
  <c r="G76"/>
  <c r="E92"/>
  <c r="G93"/>
  <c r="E135"/>
  <c r="G135" s="1"/>
  <c r="G136"/>
  <c r="E150"/>
  <c r="G150" s="1"/>
  <c r="G151"/>
  <c r="E30"/>
  <c r="G31"/>
  <c r="E64"/>
  <c r="G65"/>
  <c r="E81"/>
  <c r="G81" s="1"/>
  <c r="G82"/>
  <c r="E103"/>
  <c r="G103" s="1"/>
  <c r="G104"/>
  <c r="E124"/>
  <c r="G125"/>
  <c r="E141"/>
  <c r="G141" s="1"/>
  <c r="G142"/>
  <c r="E156"/>
  <c r="G156" s="1"/>
  <c r="G157"/>
  <c r="E21"/>
  <c r="G21" s="1"/>
  <c r="G22"/>
  <c r="E54"/>
  <c r="G55"/>
  <c r="E24"/>
  <c r="G24" s="1"/>
  <c r="G25"/>
  <c r="E60"/>
  <c r="G61"/>
  <c r="E78"/>
  <c r="G78" s="1"/>
  <c r="G79"/>
  <c r="E97"/>
  <c r="G98"/>
  <c r="E118"/>
  <c r="G119"/>
  <c r="E138"/>
  <c r="G138" s="1"/>
  <c r="G139"/>
  <c r="E153"/>
  <c r="G153" s="1"/>
  <c r="G154"/>
  <c r="H165"/>
  <c r="I58"/>
  <c r="I57" s="1"/>
  <c r="I118" i="15"/>
  <c r="I117" s="1"/>
  <c r="E102" i="14"/>
  <c r="H102"/>
  <c r="H101" s="1"/>
  <c r="H100" s="1"/>
  <c r="I165"/>
  <c r="I146" s="1"/>
  <c r="I145" s="1"/>
  <c r="I144" s="1"/>
  <c r="H14"/>
  <c r="H13" s="1"/>
  <c r="H12" s="1"/>
  <c r="H74"/>
  <c r="H73" s="1"/>
  <c r="H72" s="1"/>
  <c r="H128"/>
  <c r="H127" s="1"/>
  <c r="H121" s="1"/>
  <c r="H89"/>
  <c r="E74"/>
  <c r="H33"/>
  <c r="I74"/>
  <c r="I73" s="1"/>
  <c r="I72" s="1"/>
  <c r="I102"/>
  <c r="I101" s="1"/>
  <c r="I100" s="1"/>
  <c r="I128"/>
  <c r="I127" s="1"/>
  <c r="I121" s="1"/>
  <c r="E14"/>
  <c r="E13" s="1"/>
  <c r="E12" s="1"/>
  <c r="E128"/>
  <c r="E165"/>
  <c r="I183" i="15"/>
  <c r="I33"/>
  <c r="I32" s="1"/>
  <c r="I31" s="1"/>
  <c r="I30" s="1"/>
  <c r="L55"/>
  <c r="L183"/>
  <c r="I55"/>
  <c r="F55"/>
  <c r="D21" i="6"/>
  <c r="F183" i="15"/>
  <c r="D37" i="6"/>
  <c r="F37" s="1"/>
  <c r="L44" i="15"/>
  <c r="I152"/>
  <c r="L165"/>
  <c r="L164" s="1"/>
  <c r="L163" s="1"/>
  <c r="L162" s="1"/>
  <c r="F67"/>
  <c r="F66" s="1"/>
  <c r="F65" s="1"/>
  <c r="F64" s="1"/>
  <c r="F112"/>
  <c r="F111" s="1"/>
  <c r="F110" s="1"/>
  <c r="F109" s="1"/>
  <c r="D28" i="6" s="1"/>
  <c r="I145" i="15"/>
  <c r="I144" s="1"/>
  <c r="I143" s="1"/>
  <c r="I132" s="1"/>
  <c r="F165"/>
  <c r="F164" s="1"/>
  <c r="F163" s="1"/>
  <c r="F162" s="1"/>
  <c r="I20"/>
  <c r="I19" s="1"/>
  <c r="I165"/>
  <c r="I164" s="1"/>
  <c r="I163" s="1"/>
  <c r="I162" s="1"/>
  <c r="F44"/>
  <c r="D19" i="6" s="1"/>
  <c r="L145" i="15"/>
  <c r="L144" s="1"/>
  <c r="L143" s="1"/>
  <c r="L83"/>
  <c r="L82" s="1"/>
  <c r="I44"/>
  <c r="F20"/>
  <c r="F19" s="1"/>
  <c r="D16" i="6" s="1"/>
  <c r="F33" i="15"/>
  <c r="F32" s="1"/>
  <c r="F31" s="1"/>
  <c r="F30" s="1"/>
  <c r="D17" i="6" s="1"/>
  <c r="F118" i="15"/>
  <c r="F117" s="1"/>
  <c r="D29" i="6" s="1"/>
  <c r="F170" i="15"/>
  <c r="I83"/>
  <c r="I82" s="1"/>
  <c r="L20"/>
  <c r="L19" s="1"/>
  <c r="F83"/>
  <c r="F82" s="1"/>
  <c r="D25" i="6" s="1"/>
  <c r="L97" i="15"/>
  <c r="F145"/>
  <c r="F144" s="1"/>
  <c r="F143" s="1"/>
  <c r="F97"/>
  <c r="D26" i="6" s="1"/>
  <c r="L33" i="15"/>
  <c r="L32" s="1"/>
  <c r="L31" s="1"/>
  <c r="L30" s="1"/>
  <c r="I67"/>
  <c r="I66" s="1"/>
  <c r="I65" s="1"/>
  <c r="I64" s="1"/>
  <c r="L67"/>
  <c r="L66" s="1"/>
  <c r="L65" s="1"/>
  <c r="L64" s="1"/>
  <c r="L118"/>
  <c r="L117" s="1"/>
  <c r="L170"/>
  <c r="I97"/>
  <c r="L152"/>
  <c r="F152"/>
  <c r="I170"/>
  <c r="I33" i="14"/>
  <c r="H58"/>
  <c r="H57" s="1"/>
  <c r="H146"/>
  <c r="H145" s="1"/>
  <c r="H144" s="1"/>
  <c r="I14"/>
  <c r="I13" s="1"/>
  <c r="I12" s="1"/>
  <c r="I89"/>
  <c r="F14" i="6" l="1"/>
  <c r="H11" i="15"/>
  <c r="E146" i="14"/>
  <c r="G165"/>
  <c r="E96"/>
  <c r="G97"/>
  <c r="E59"/>
  <c r="G60"/>
  <c r="E53"/>
  <c r="G54"/>
  <c r="E123"/>
  <c r="G124"/>
  <c r="E29"/>
  <c r="G30"/>
  <c r="E68"/>
  <c r="G69"/>
  <c r="E35"/>
  <c r="G36"/>
  <c r="E111"/>
  <c r="G112"/>
  <c r="E127"/>
  <c r="G128"/>
  <c r="E73"/>
  <c r="G74"/>
  <c r="E101"/>
  <c r="G102"/>
  <c r="E117"/>
  <c r="G118"/>
  <c r="G14"/>
  <c r="G13" s="1"/>
  <c r="G12" s="1"/>
  <c r="E63"/>
  <c r="G63" s="1"/>
  <c r="G64"/>
  <c r="E91"/>
  <c r="G92"/>
  <c r="E85"/>
  <c r="G86"/>
  <c r="E46"/>
  <c r="G47"/>
  <c r="E40"/>
  <c r="G41"/>
  <c r="D14" i="6"/>
  <c r="H170" i="14"/>
  <c r="H172" s="1"/>
  <c r="I161" i="15"/>
  <c r="F63"/>
  <c r="D23" i="6"/>
  <c r="L63" i="15"/>
  <c r="H22" i="6"/>
  <c r="I63" i="15"/>
  <c r="G22" i="6"/>
  <c r="F161" i="15"/>
  <c r="D32" i="6"/>
  <c r="F32" s="1"/>
  <c r="L161" i="15"/>
  <c r="I12"/>
  <c r="I81"/>
  <c r="L132"/>
  <c r="F12"/>
  <c r="L81"/>
  <c r="L12"/>
  <c r="I108"/>
  <c r="F132"/>
  <c r="F81"/>
  <c r="I170" i="14"/>
  <c r="I172" s="1"/>
  <c r="I190" i="15" l="1"/>
  <c r="I192" s="1"/>
  <c r="I11" s="1"/>
  <c r="G14" i="6"/>
  <c r="D22"/>
  <c r="F22" s="1"/>
  <c r="E39" i="14"/>
  <c r="G39" s="1"/>
  <c r="G40"/>
  <c r="E100"/>
  <c r="G100" s="1"/>
  <c r="G101"/>
  <c r="G127"/>
  <c r="E34"/>
  <c r="G35"/>
  <c r="E28"/>
  <c r="G29"/>
  <c r="E52"/>
  <c r="G53"/>
  <c r="E95"/>
  <c r="G95" s="1"/>
  <c r="G96"/>
  <c r="E84"/>
  <c r="G84" s="1"/>
  <c r="G85"/>
  <c r="E45"/>
  <c r="G46"/>
  <c r="E90"/>
  <c r="G91"/>
  <c r="E116"/>
  <c r="G117"/>
  <c r="E72"/>
  <c r="G72" s="1"/>
  <c r="G73"/>
  <c r="E110"/>
  <c r="G111"/>
  <c r="E67"/>
  <c r="G67" s="1"/>
  <c r="G68"/>
  <c r="E122"/>
  <c r="G122" s="1"/>
  <c r="G123"/>
  <c r="G59"/>
  <c r="E58"/>
  <c r="E145"/>
  <c r="G146"/>
  <c r="H14" i="6"/>
  <c r="E14"/>
  <c r="L108" i="15"/>
  <c r="L190" s="1"/>
  <c r="L192" s="1"/>
  <c r="L11" s="1"/>
  <c r="F108"/>
  <c r="D30" i="6"/>
  <c r="F190" i="15" l="1"/>
  <c r="F192" s="1"/>
  <c r="G90" i="14"/>
  <c r="E89"/>
  <c r="G89" s="1"/>
  <c r="G34"/>
  <c r="E33"/>
  <c r="G33" s="1"/>
  <c r="E115"/>
  <c r="G115" s="1"/>
  <c r="G116"/>
  <c r="E44"/>
  <c r="G44" s="1"/>
  <c r="G45"/>
  <c r="E27"/>
  <c r="G28"/>
  <c r="E121"/>
  <c r="G121" s="1"/>
  <c r="E51"/>
  <c r="G51" s="1"/>
  <c r="G52"/>
  <c r="E144"/>
  <c r="G144" s="1"/>
  <c r="G145"/>
  <c r="E109"/>
  <c r="G109" s="1"/>
  <c r="G110"/>
  <c r="E57"/>
  <c r="G57" s="1"/>
  <c r="G58"/>
  <c r="H31" i="6"/>
  <c r="F11" i="15" l="1"/>
  <c r="G27" i="14"/>
  <c r="G170" s="1"/>
  <c r="G172" s="1"/>
  <c r="E170"/>
  <c r="E172" s="1"/>
  <c r="H36" i="6"/>
  <c r="G36"/>
  <c r="H33"/>
  <c r="D33"/>
  <c r="F33" s="1"/>
  <c r="H20"/>
  <c r="G20"/>
  <c r="D20"/>
  <c r="F20" s="1"/>
  <c r="L197" i="7"/>
  <c r="K197"/>
  <c r="J197"/>
  <c r="H192"/>
  <c r="H191" s="1"/>
  <c r="H190" s="1"/>
  <c r="H189" s="1"/>
  <c r="H188" s="1"/>
  <c r="H187" s="1"/>
  <c r="G192"/>
  <c r="G191" s="1"/>
  <c r="F192"/>
  <c r="F191" s="1"/>
  <c r="F190" s="1"/>
  <c r="F189" s="1"/>
  <c r="F188" s="1"/>
  <c r="F187" s="1"/>
  <c r="G190"/>
  <c r="G189" s="1"/>
  <c r="G188" s="1"/>
  <c r="G187" s="1"/>
  <c r="H185"/>
  <c r="H183"/>
  <c r="H181"/>
  <c r="G181"/>
  <c r="G180" s="1"/>
  <c r="F181"/>
  <c r="H180"/>
  <c r="H179" s="1"/>
  <c r="H178" s="1"/>
  <c r="H177" s="1"/>
  <c r="H176" s="1"/>
  <c r="F180"/>
  <c r="F179" s="1"/>
  <c r="F178" s="1"/>
  <c r="F177" s="1"/>
  <c r="F176" s="1"/>
  <c r="G179"/>
  <c r="G178" s="1"/>
  <c r="G177" s="1"/>
  <c r="G176" s="1"/>
  <c r="H172"/>
  <c r="H171" s="1"/>
  <c r="H170" s="1"/>
  <c r="H169" s="1"/>
  <c r="H168" s="1"/>
  <c r="H167" s="1"/>
  <c r="G172"/>
  <c r="G171" s="1"/>
  <c r="F172"/>
  <c r="F171"/>
  <c r="F170" s="1"/>
  <c r="F169" s="1"/>
  <c r="F168" s="1"/>
  <c r="F167" s="1"/>
  <c r="G170"/>
  <c r="G169" s="1"/>
  <c r="G168" s="1"/>
  <c r="G167" s="1"/>
  <c r="H165"/>
  <c r="H164" s="1"/>
  <c r="H163" s="1"/>
  <c r="H162" s="1"/>
  <c r="G165"/>
  <c r="G164" s="1"/>
  <c r="F165"/>
  <c r="F164"/>
  <c r="F163" s="1"/>
  <c r="F162" s="1"/>
  <c r="G163"/>
  <c r="G162" s="1"/>
  <c r="H160"/>
  <c r="G160"/>
  <c r="F160"/>
  <c r="L158"/>
  <c r="L157" s="1"/>
  <c r="K158"/>
  <c r="J158"/>
  <c r="J157" s="1"/>
  <c r="I158"/>
  <c r="I157" s="1"/>
  <c r="H158"/>
  <c r="H157" s="1"/>
  <c r="G158"/>
  <c r="F158"/>
  <c r="F157" s="1"/>
  <c r="F156" s="1"/>
  <c r="F155" s="1"/>
  <c r="F154" s="1"/>
  <c r="F153" s="1"/>
  <c r="K157"/>
  <c r="G157"/>
  <c r="G156" s="1"/>
  <c r="H156"/>
  <c r="H155" s="1"/>
  <c r="H154" s="1"/>
  <c r="H153" s="1"/>
  <c r="G155"/>
  <c r="G154" s="1"/>
  <c r="G153" s="1"/>
  <c r="H151"/>
  <c r="H150" s="1"/>
  <c r="G151"/>
  <c r="F151"/>
  <c r="F150" s="1"/>
  <c r="F149" s="1"/>
  <c r="F148" s="1"/>
  <c r="G150"/>
  <c r="G149" s="1"/>
  <c r="G148" s="1"/>
  <c r="H149"/>
  <c r="H148" s="1"/>
  <c r="H146"/>
  <c r="H145" s="1"/>
  <c r="G146"/>
  <c r="G145" s="1"/>
  <c r="G144" s="1"/>
  <c r="G143" s="1"/>
  <c r="G130" s="1"/>
  <c r="F146"/>
  <c r="F145" s="1"/>
  <c r="H144"/>
  <c r="H143" s="1"/>
  <c r="F144"/>
  <c r="F143" s="1"/>
  <c r="H141"/>
  <c r="G141"/>
  <c r="F141"/>
  <c r="H139"/>
  <c r="G139"/>
  <c r="G138" s="1"/>
  <c r="F139"/>
  <c r="H138"/>
  <c r="H137" s="1"/>
  <c r="H136" s="1"/>
  <c r="F138"/>
  <c r="F137" s="1"/>
  <c r="F136" s="1"/>
  <c r="G137"/>
  <c r="G136" s="1"/>
  <c r="H134"/>
  <c r="H133" s="1"/>
  <c r="H132" s="1"/>
  <c r="H131" s="1"/>
  <c r="G134"/>
  <c r="G133" s="1"/>
  <c r="F134"/>
  <c r="F133"/>
  <c r="F132" s="1"/>
  <c r="F131" s="1"/>
  <c r="G132"/>
  <c r="G131" s="1"/>
  <c r="H128"/>
  <c r="G128"/>
  <c r="F128"/>
  <c r="H126"/>
  <c r="G126"/>
  <c r="F126"/>
  <c r="H124"/>
  <c r="G124"/>
  <c r="F124"/>
  <c r="L122"/>
  <c r="K122"/>
  <c r="J122"/>
  <c r="I122"/>
  <c r="H122"/>
  <c r="H121" s="1"/>
  <c r="H120" s="1"/>
  <c r="H119" s="1"/>
  <c r="G122"/>
  <c r="G121" s="1"/>
  <c r="G120" s="1"/>
  <c r="G119" s="1"/>
  <c r="F122"/>
  <c r="F121" s="1"/>
  <c r="F120" s="1"/>
  <c r="F119" s="1"/>
  <c r="H117"/>
  <c r="H116" s="1"/>
  <c r="H115" s="1"/>
  <c r="H114" s="1"/>
  <c r="H113" s="1"/>
  <c r="G117"/>
  <c r="G116" s="1"/>
  <c r="G115" s="1"/>
  <c r="G114" s="1"/>
  <c r="F117"/>
  <c r="F116" s="1"/>
  <c r="F115" s="1"/>
  <c r="F114" s="1"/>
  <c r="F113" s="1"/>
  <c r="H111"/>
  <c r="G111"/>
  <c r="F111"/>
  <c r="H105"/>
  <c r="H103"/>
  <c r="G103"/>
  <c r="G100" s="1"/>
  <c r="G99" s="1"/>
  <c r="G98" s="1"/>
  <c r="F103"/>
  <c r="H101"/>
  <c r="G101"/>
  <c r="F101"/>
  <c r="F100" s="1"/>
  <c r="F99" s="1"/>
  <c r="F98" s="1"/>
  <c r="H95"/>
  <c r="H94" s="1"/>
  <c r="G95"/>
  <c r="F95"/>
  <c r="F94" s="1"/>
  <c r="F93" s="1"/>
  <c r="F92" s="1"/>
  <c r="F91" s="1"/>
  <c r="G94"/>
  <c r="G93" s="1"/>
  <c r="G92" s="1"/>
  <c r="G91" s="1"/>
  <c r="G80" s="1"/>
  <c r="H93"/>
  <c r="H92"/>
  <c r="H91" s="1"/>
  <c r="L91"/>
  <c r="K91"/>
  <c r="J91"/>
  <c r="I91"/>
  <c r="F89"/>
  <c r="F88" s="1"/>
  <c r="F87" s="1"/>
  <c r="F86" s="1"/>
  <c r="L84"/>
  <c r="K84"/>
  <c r="J84"/>
  <c r="I84"/>
  <c r="H84"/>
  <c r="G84"/>
  <c r="G83" s="1"/>
  <c r="F84"/>
  <c r="H83"/>
  <c r="H82" s="1"/>
  <c r="H81" s="1"/>
  <c r="H80" s="1"/>
  <c r="F83"/>
  <c r="F82" s="1"/>
  <c r="G82"/>
  <c r="G81" s="1"/>
  <c r="L78"/>
  <c r="K78"/>
  <c r="J78"/>
  <c r="I78"/>
  <c r="H78"/>
  <c r="G78"/>
  <c r="F78"/>
  <c r="L75"/>
  <c r="K75"/>
  <c r="K72" s="1"/>
  <c r="J75"/>
  <c r="J72" s="1"/>
  <c r="I75"/>
  <c r="H75"/>
  <c r="G75"/>
  <c r="F75"/>
  <c r="H73"/>
  <c r="G73"/>
  <c r="F73"/>
  <c r="F72" s="1"/>
  <c r="F66" s="1"/>
  <c r="F65" s="1"/>
  <c r="F64" s="1"/>
  <c r="L72"/>
  <c r="I72"/>
  <c r="H72"/>
  <c r="H66" s="1"/>
  <c r="H65"/>
  <c r="H64" s="1"/>
  <c r="G62"/>
  <c r="G61" s="1"/>
  <c r="F62"/>
  <c r="H61"/>
  <c r="H60" s="1"/>
  <c r="H59" s="1"/>
  <c r="H58" s="1"/>
  <c r="H57" s="1"/>
  <c r="F61"/>
  <c r="F60" s="1"/>
  <c r="F59" s="1"/>
  <c r="F58" s="1"/>
  <c r="F57" s="1"/>
  <c r="G60"/>
  <c r="G59" s="1"/>
  <c r="G58"/>
  <c r="G57" s="1"/>
  <c r="H55"/>
  <c r="G55"/>
  <c r="G54" s="1"/>
  <c r="F55"/>
  <c r="H54"/>
  <c r="H53" s="1"/>
  <c r="H52" s="1"/>
  <c r="F54"/>
  <c r="F53" s="1"/>
  <c r="F52" s="1"/>
  <c r="G53"/>
  <c r="G52" s="1"/>
  <c r="H50"/>
  <c r="G50"/>
  <c r="G49" s="1"/>
  <c r="G48" s="1"/>
  <c r="G47" s="1"/>
  <c r="G46" s="1"/>
  <c r="F50"/>
  <c r="F49" s="1"/>
  <c r="F48" s="1"/>
  <c r="F47" s="1"/>
  <c r="F46" s="1"/>
  <c r="H49"/>
  <c r="H48" s="1"/>
  <c r="H47" s="1"/>
  <c r="L44"/>
  <c r="K44"/>
  <c r="J44"/>
  <c r="I44"/>
  <c r="H44"/>
  <c r="H43" s="1"/>
  <c r="G44"/>
  <c r="G43" s="1"/>
  <c r="F44"/>
  <c r="F43" s="1"/>
  <c r="H41"/>
  <c r="G41"/>
  <c r="F41"/>
  <c r="H39"/>
  <c r="G39"/>
  <c r="F39"/>
  <c r="F37"/>
  <c r="H36"/>
  <c r="G36"/>
  <c r="G35" s="1"/>
  <c r="G34" s="1"/>
  <c r="G33" s="1"/>
  <c r="H35"/>
  <c r="H34" s="1"/>
  <c r="H33" s="1"/>
  <c r="F31"/>
  <c r="H30"/>
  <c r="G30"/>
  <c r="H29"/>
  <c r="H28" s="1"/>
  <c r="H27" s="1"/>
  <c r="G29"/>
  <c r="F29"/>
  <c r="F28" s="1"/>
  <c r="F27" s="1"/>
  <c r="L28"/>
  <c r="K28"/>
  <c r="J28"/>
  <c r="I28"/>
  <c r="G28"/>
  <c r="G27" s="1"/>
  <c r="H25"/>
  <c r="H24" s="1"/>
  <c r="H23" s="1"/>
  <c r="H22" s="1"/>
  <c r="H21" s="1"/>
  <c r="G25"/>
  <c r="G24" s="1"/>
  <c r="G23" s="1"/>
  <c r="G22" s="1"/>
  <c r="G21" s="1"/>
  <c r="F25"/>
  <c r="F24"/>
  <c r="F23" s="1"/>
  <c r="F22" s="1"/>
  <c r="F21" s="1"/>
  <c r="H19"/>
  <c r="G19"/>
  <c r="G18" s="1"/>
  <c r="G17" s="1"/>
  <c r="G16" s="1"/>
  <c r="G15" s="1"/>
  <c r="F19"/>
  <c r="F18" s="1"/>
  <c r="F17" s="1"/>
  <c r="F16" s="1"/>
  <c r="F15" s="1"/>
  <c r="H18"/>
  <c r="H17" s="1"/>
  <c r="H16" s="1"/>
  <c r="H15" s="1"/>
  <c r="L15"/>
  <c r="K15"/>
  <c r="J15"/>
  <c r="J14" s="1"/>
  <c r="J195" s="1"/>
  <c r="I15"/>
  <c r="L14"/>
  <c r="L195" s="1"/>
  <c r="K14"/>
  <c r="K195" s="1"/>
  <c r="I14"/>
  <c r="I195" s="1"/>
  <c r="G113" l="1"/>
  <c r="G72"/>
  <c r="G66" s="1"/>
  <c r="G65" s="1"/>
  <c r="G64" s="1"/>
  <c r="H100"/>
  <c r="H99" s="1"/>
  <c r="H98" s="1"/>
  <c r="H97" s="1"/>
  <c r="H195" s="1"/>
  <c r="F36"/>
  <c r="F35" s="1"/>
  <c r="F34" s="1"/>
  <c r="F33" s="1"/>
  <c r="H46"/>
  <c r="G14"/>
  <c r="H14"/>
  <c r="G97"/>
  <c r="G195" s="1"/>
  <c r="F130"/>
  <c r="F97" s="1"/>
  <c r="F81"/>
  <c r="H130"/>
  <c r="G33" i="6"/>
  <c r="D36"/>
  <c r="F36" s="1"/>
  <c r="F80" i="7"/>
  <c r="F14" l="1"/>
  <c r="F195"/>
  <c r="H24" i="6"/>
  <c r="G24"/>
  <c r="D24"/>
  <c r="F24" s="1"/>
  <c r="D31"/>
  <c r="F31" s="1"/>
  <c r="F38" s="1"/>
  <c r="G31"/>
  <c r="H27" l="1"/>
  <c r="H38" s="1"/>
  <c r="H40" s="1"/>
  <c r="I197" i="7" s="1"/>
  <c r="G27" i="6"/>
  <c r="G38" s="1"/>
  <c r="G40" s="1"/>
  <c r="D27"/>
  <c r="F27" s="1"/>
  <c r="F40" s="1"/>
  <c r="D38" l="1"/>
  <c r="D40" s="1"/>
</calcChain>
</file>

<file path=xl/sharedStrings.xml><?xml version="1.0" encoding="utf-8"?>
<sst xmlns="http://schemas.openxmlformats.org/spreadsheetml/2006/main" count="1989" uniqueCount="450">
  <si>
    <t>Приложение 4</t>
  </si>
  <si>
    <t>к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</si>
  <si>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</si>
  <si>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</si>
  <si>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</si>
  <si>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Ленинградской области</t>
  </si>
  <si>
    <t>Наименование раздела и подраздела</t>
  </si>
  <si>
    <t>Код</t>
  </si>
  <si>
    <t>2025 год</t>
  </si>
  <si>
    <t>2026 год</t>
  </si>
  <si>
    <t>2027 год</t>
  </si>
  <si>
    <t>раздела</t>
  </si>
  <si>
    <t>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</si>
  <si>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</si>
  <si>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</si>
  <si>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</si>
  <si>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</si>
  <si>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</si>
  <si>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</si>
  <si>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</si>
  <si>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</si>
  <si>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Непрограммные расходы органов местного самоуправления</t>
  </si>
  <si>
    <t>800</t>
  </si>
  <si>
    <t>Резервный фонд  МО Усадищенское сельское поселение в рамках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</si>
  <si>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</si>
  <si>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</si>
  <si>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</si>
  <si>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</si>
  <si>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</si>
  <si>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</si>
  <si>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</si>
  <si>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</si>
  <si>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</si>
  <si>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Безопасность МО Усадищенское сельское поселение Волховского муниципального района ЛО</t>
  </si>
  <si>
    <t>0310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</si>
  <si>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</si>
  <si>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</si>
  <si>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</si>
  <si>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</si>
  <si>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</si>
  <si>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</si>
  <si>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</si>
  <si>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</si>
  <si>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</si>
  <si>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</si>
  <si>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</si>
  <si>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</si>
  <si>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</si>
  <si>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</si>
  <si>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</si>
  <si>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</si>
  <si>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</si>
  <si>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</si>
  <si>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</si>
  <si>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</si>
  <si>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Пенсионное обеспечение</t>
  </si>
  <si>
    <t>1001</t>
  </si>
  <si>
    <t>ФИЗИЧЕСКАЯ КУЛЬТУРА И СПОРТ</t>
  </si>
  <si>
    <t>1100</t>
  </si>
  <si>
    <t>Физическая культура</t>
  </si>
  <si>
    <t>1101</t>
  </si>
  <si>
    <t>Условно утвержденные расходы</t>
  </si>
  <si>
    <t>ВСЕГО РАСХОДОВ</t>
  </si>
  <si>
    <t>Приложение 5</t>
  </si>
  <si>
    <t>к   решению Совета депутатов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</si>
  <si>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</si>
  <si>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</si>
  <si>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</si>
  <si>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</si>
  <si>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</si>
  <si>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</si>
  <si>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</si>
  <si>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</si>
  <si>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</si>
  <si>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</si>
  <si>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</si>
  <si>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</si>
  <si>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</si>
  <si>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</si>
  <si>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</si>
  <si>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</si>
  <si>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</si>
  <si>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</si>
  <si>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</si>
  <si>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</si>
  <si>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</si>
  <si>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</si>
  <si>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</si>
  <si>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</si>
  <si>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</si>
  <si>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</si>
  <si>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</si>
  <si>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</si>
  <si>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</si>
  <si>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</si>
  <si>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</si>
  <si>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</si>
  <si>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</si>
  <si>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</si>
  <si>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</si>
  <si>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</si>
  <si>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</si>
  <si>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</si>
  <si>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</si>
  <si>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</si>
  <si>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</si>
  <si>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</si>
  <si>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</si>
  <si>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</si>
  <si>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</si>
  <si>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</si>
  <si>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</si>
  <si>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</si>
  <si>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</si>
  <si>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</si>
  <si>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</si>
  <si>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</si>
  <si>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</si>
  <si>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</si>
  <si>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</si>
  <si>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</si>
  <si>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</si>
  <si>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</si>
  <si>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</si>
  <si>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</si>
  <si>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</si>
  <si>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</si>
  <si>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</si>
  <si>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</si>
  <si>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</si>
  <si>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</si>
  <si>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</si>
  <si>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</si>
  <si>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</si>
  <si>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</si>
  <si>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</si>
  <si>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</si>
  <si>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</si>
  <si>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</si>
  <si>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</si>
  <si>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</si>
  <si>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</si>
  <si>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</si>
  <si>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</si>
  <si>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</si>
  <si>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</si>
  <si>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</si>
  <si>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</si>
  <si>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</si>
  <si>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</si>
  <si>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</si>
  <si>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</si>
  <si>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</si>
  <si>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</si>
  <si>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</si>
  <si>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</si>
  <si>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</si>
  <si>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</si>
  <si>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</si>
  <si>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</si>
  <si>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</si>
  <si>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</si>
  <si>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</si>
  <si>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</si>
  <si>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</si>
  <si>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</si>
  <si>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</si>
  <si>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</si>
  <si>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</si>
  <si>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</si>
  <si>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</si>
  <si>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</si>
  <si>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</si>
  <si>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</si>
  <si>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</si>
  <si>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</si>
  <si>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</si>
  <si>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</si>
  <si>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</si>
  <si>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</si>
  <si>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</si>
  <si>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</si>
  <si>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</si>
  <si>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</si>
  <si>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</si>
  <si>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</si>
  <si>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</si>
  <si>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</si>
  <si>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</si>
  <si>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</si>
  <si>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</si>
  <si>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</si>
  <si>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</si>
  <si>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</si>
  <si>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</si>
  <si>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</si>
  <si>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</si>
  <si>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</si>
  <si>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</si>
  <si>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</si>
  <si>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</si>
  <si>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</si>
  <si>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</si>
  <si>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</si>
  <si>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</si>
  <si>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</si>
  <si>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</si>
  <si>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</si>
  <si>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</si>
  <si>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</si>
  <si>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</si>
  <si>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</si>
  <si>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</si>
  <si>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</si>
  <si>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</si>
  <si>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</si>
  <si>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</si>
  <si>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</si>
  <si>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</si>
  <si>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</si>
  <si>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</si>
  <si>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</si>
  <si>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</si>
  <si>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</si>
  <si>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</si>
  <si>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</si>
  <si>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</si>
  <si>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</si>
  <si>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</si>
  <si>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</si>
  <si>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</si>
  <si>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</si>
  <si>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</si>
  <si>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</si>
  <si>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</si>
  <si>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</si>
  <si>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</si>
  <si>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</si>
  <si>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</si>
  <si>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</si>
  <si>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</si>
  <si>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</si>
  <si>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</si>
  <si>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</si>
  <si>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</si>
  <si>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</si>
  <si>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</si>
  <si>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</si>
  <si>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r>
      <rPr>
        <sz val="10"/>
        <rFont val="Times New Roman"/>
        <family val="1"/>
        <charset val="204"/>
      </rPr>
      <t>13 4 01 00</t>
    </r>
    <r>
      <rPr>
        <b/>
        <sz val="10"/>
        <rFont val="Times New Roman"/>
        <family val="1"/>
        <charset val="204"/>
      </rPr>
      <t>170</t>
    </r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</si>
  <si>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</si>
  <si>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</si>
  <si>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</si>
  <si>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</si>
  <si>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</si>
  <si>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</si>
  <si>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</si>
  <si>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</si>
  <si>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</si>
  <si>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</si>
  <si>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</si>
  <si>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</si>
  <si>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</si>
  <si>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</si>
  <si>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</si>
  <si>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</si>
  <si>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</si>
  <si>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</si>
  <si>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</si>
  <si>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</si>
  <si>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r>
      <rPr>
        <sz val="10"/>
        <rFont val="Times New Roman"/>
        <family val="1"/>
        <charset val="204"/>
      </rPr>
      <t>14 4 01 00</t>
    </r>
    <r>
      <rPr>
        <b/>
        <sz val="10"/>
        <rFont val="Times New Roman"/>
        <family val="1"/>
        <charset val="204"/>
      </rPr>
      <t>170</t>
    </r>
  </si>
  <si>
    <t>14 4 01 00 170</t>
  </si>
  <si>
    <t>Всего</t>
  </si>
  <si>
    <t>Приложение 6</t>
  </si>
  <si>
    <t>КЦСР</t>
  </si>
  <si>
    <t>КВР</t>
  </si>
  <si>
    <t>КФСР</t>
  </si>
  <si>
    <t>Сумма (тыс. рублей)</t>
  </si>
  <si>
    <t>Комплексы процессных мероприятий</t>
  </si>
  <si>
    <t>Муниципальная программа "Повышение безопасности дорожного движения на территории МО Усадищенское сельское поселение"</t>
  </si>
  <si>
    <t>Содержание автомобильных дорог общего пользования и искусственных дорожных сооружений на них</t>
  </si>
  <si>
    <t>Отраслевые проекты</t>
  </si>
  <si>
    <t>На ремонт автомобильных дорог общего пользования местного значения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</si>
  <si>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области»</t>
  </si>
  <si>
    <t>Формирование и обеспечение благоприятных условий для создания, развития и устойчивого функционирования малого и среднего предпринимательства</t>
  </si>
  <si>
    <t>Муниципальная программа "Энергосбережение и повышение энергетической эффективности на территории МО Усадищенское сельское поселение"</t>
  </si>
  <si>
    <t>Муниципальная программа "Благоустройство, санитарное содержание и развитие территории МО Усадищенское сельское поселение Волховского муниципального района ЛО"</t>
  </si>
  <si>
    <t>Муниципальная программа "Развитие культуры в МО Усадищенское сельское поселение Волховского муниципального района ЛО"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</si>
  <si>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</si>
  <si>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Муниципальная программа "Развитие физической культуры и спорта в МО Усадищенское сельское поселение Волховского муниципального района ЛО"</t>
  </si>
  <si>
    <t>Обеспечение деятельности (услуги,работы) муниципальных бюджетных учреждений</t>
  </si>
  <si>
    <t>Обеспечение деятельности органов местного самоуправления МО Усадищенское сельское поселение Волховского муниципального района</t>
  </si>
  <si>
    <t>100</t>
  </si>
  <si>
    <t>Иные бюджетные ассигнования</t>
  </si>
  <si>
    <t>6890110030</t>
  </si>
  <si>
    <t>На оплату вознаграждения агенту за изготовление платежных извещений</t>
  </si>
  <si>
    <t>На осуществление полномочий по вопросам проведения ремонта муниципального жилищного фонда в рамках непрограммных расходов МО Усадищенское сельское поселение Волховского муниципального района</t>
  </si>
  <si>
    <t>На осуществление полномочий по доплатам к пенсиям муниципальных служащих в рамках непрограммных расходов</t>
  </si>
  <si>
    <t>300</t>
  </si>
  <si>
    <t>Наименование кода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</si>
  <si>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</si>
  <si>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</si>
  <si>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</si>
  <si>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</si>
  <si>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Администарция МО "Усадищенское сельское поселение"</t>
  </si>
  <si>
    <t>871</t>
  </si>
  <si>
    <t>6700000000</t>
  </si>
  <si>
    <t>6730000000</t>
  </si>
  <si>
    <t>6730100000</t>
  </si>
  <si>
    <t>6730100150</t>
  </si>
  <si>
    <t>6720000000</t>
  </si>
  <si>
    <t>6720100000</t>
  </si>
  <si>
    <t>6720100150</t>
  </si>
  <si>
    <t>6730140010</t>
  </si>
  <si>
    <t>Резервные фонды</t>
  </si>
  <si>
    <t>6800000000</t>
  </si>
  <si>
    <t>6890000000</t>
  </si>
  <si>
    <t>6890100000</t>
  </si>
  <si>
    <t>6890110220</t>
  </si>
  <si>
    <t>6730171340</t>
  </si>
  <si>
    <t>6890100010</t>
  </si>
  <si>
    <t>6890151180</t>
  </si>
  <si>
    <t>Защита населения и территории от чрезвычайных ситуаций природного и техногенного характера, пожарная безопасность</t>
  </si>
  <si>
    <t>0100000000</t>
  </si>
  <si>
    <t>0140000000</t>
  </si>
  <si>
    <t>0140100000</t>
  </si>
  <si>
    <t>Организазия и проведение мероприятий по предупреждению чрезвычайных ситуаций мирного и военного времени</t>
  </si>
  <si>
    <t>0140101020</t>
  </si>
  <si>
    <t>0140101030</t>
  </si>
  <si>
    <t>0500000000</t>
  </si>
  <si>
    <t>0540000000</t>
  </si>
  <si>
    <t>0540100000</t>
  </si>
  <si>
    <t>0570000000</t>
  </si>
  <si>
    <t>Отраслевой проект "Развитие и приведение в нормативное состояние автомобильных дорог общего пользования"</t>
  </si>
  <si>
    <t>0570100000</t>
  </si>
  <si>
    <t>0600000000</t>
  </si>
  <si>
    <t>0640000000</t>
  </si>
  <si>
    <t>Комплекс процессных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</si>
  <si>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</si>
  <si>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</si>
  <si>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06401S5130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</si>
  <si>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-олховского муниципального района ЛО"</t>
  </si>
  <si>
    <t>0800000000</t>
  </si>
  <si>
    <t>0840000000</t>
  </si>
  <si>
    <t>Комплекс процессных мероприятий "Формирование и обеспечение благоприятных условий для создания, развития и устойчивого функционирования малого и среднего предпринимательства"</t>
  </si>
  <si>
    <t>0840100000</t>
  </si>
  <si>
    <t>0840101080</t>
  </si>
  <si>
    <t>6890100030</t>
  </si>
  <si>
    <t>6890100040</t>
  </si>
  <si>
    <t>1000000000</t>
  </si>
  <si>
    <t>1040000000</t>
  </si>
  <si>
    <t>Комплекс процессных мероприятий "Разработка мероприятий, обеспечивающих устойчивое снижение потребления ИЭР на территории МО Усадищенское сельское поселение."</t>
  </si>
  <si>
    <t>1040100000</t>
  </si>
  <si>
    <t>1040101100</t>
  </si>
  <si>
    <t>1100000000</t>
  </si>
  <si>
    <t>1140000000</t>
  </si>
  <si>
    <t>1140100000</t>
  </si>
  <si>
    <t>1140101110</t>
  </si>
  <si>
    <t>Расходы бюджета МО Усадищенское поселение мероприятий по санитарной очистке территории, ремонту и содержанию уличного освещения,благоустройстве территорий</t>
  </si>
  <si>
    <t>1300000000</t>
  </si>
  <si>
    <t>1340000000</t>
  </si>
  <si>
    <t>Комплекс процессных мероприятий "Развитие культуры в муниципальном образовании Усадищенское сельское поселение Волховского муниципального района Ленинградской области"</t>
  </si>
  <si>
    <t>1340100000</t>
  </si>
  <si>
    <t>1340100170</t>
  </si>
  <si>
    <t>13401S0360</t>
  </si>
  <si>
    <t>6890100050</t>
  </si>
  <si>
    <t>1400000000</t>
  </si>
  <si>
    <t>1440000000</t>
  </si>
  <si>
    <t>Комплекс процессных мероприятий "Создание эффективной системы физического воспитания и оздоровления"</t>
  </si>
  <si>
    <t>1440100000</t>
  </si>
  <si>
    <t>1440100170</t>
  </si>
  <si>
    <t xml:space="preserve">к решению совета депутатов от </t>
  </si>
  <si>
    <t>01401F0650</t>
  </si>
  <si>
    <t>1040201100</t>
  </si>
  <si>
    <t>0440100000</t>
  </si>
  <si>
    <t>0400000000</t>
  </si>
  <si>
    <t>2028 год</t>
  </si>
  <si>
    <t>1040200000</t>
  </si>
  <si>
    <t>1200000000</t>
  </si>
  <si>
    <t>Распределение бюджетных ассигнований по разделам, подразделам классификации расходов  бюджета муниципального образования Усадищенское сельское поселение на 2026 год и плановый период 2027 и 2028 годов</t>
  </si>
  <si>
    <t>6730140040</t>
  </si>
  <si>
    <t>Социальное обеспечение населения</t>
  </si>
  <si>
    <t>11701S5140</t>
  </si>
  <si>
    <t>1170100000</t>
  </si>
  <si>
    <t>1004</t>
  </si>
  <si>
    <t>Охрана семьи и детства</t>
  </si>
  <si>
    <t>15701L4970</t>
  </si>
  <si>
    <t>1570100000</t>
  </si>
  <si>
    <t>1570000000</t>
  </si>
  <si>
    <t>Отраслевой проект "Улучшение жилищных условий и обеспечение жильем отдельных категорий граждан"</t>
  </si>
  <si>
    <t>04401S4840</t>
  </si>
  <si>
    <t>1270100000</t>
  </si>
  <si>
    <t>12501F0550</t>
  </si>
  <si>
    <t>1250100000</t>
  </si>
  <si>
    <t>1250000000</t>
  </si>
  <si>
    <t>1270000000</t>
  </si>
  <si>
    <t>11401F0450</t>
  </si>
  <si>
    <t>1070100000</t>
  </si>
  <si>
    <t>Усадищенское сельское поселение</t>
  </si>
  <si>
    <t>Иные межбюджетные трансферты на осуществление полномочий по осуществлению полномочий Контрольно-счетного органа Волховского муниципального района</t>
  </si>
  <si>
    <t>Муниципальная программа "Безопасность муниципального образования Усадищенское сельское поселение Волховского муниципального района Ленинградской области на 2026-2028 г.г."</t>
  </si>
  <si>
    <t>Чистка и обустройство пожарных водоемов</t>
  </si>
  <si>
    <t>0140101010</t>
  </si>
  <si>
    <t>Принятие профилактических мер, направленных на предупреждение экстремисткой деятельности</t>
  </si>
  <si>
    <t>На обслуживание местной системы оповещения на территории Волховского муниципального района</t>
  </si>
  <si>
    <t>Комплекс процессных мероприятих "Обеспечение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местности"</t>
  </si>
  <si>
    <t>054019Д050</t>
  </si>
  <si>
    <t>05701SД140</t>
  </si>
  <si>
    <t>Мероприятия по землеустроству и землепользованию</t>
  </si>
  <si>
    <t>1070000000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</si>
  <si>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</si>
  <si>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Мероприятия по обеспечению устойчивого функционирования объектов теплоснабжения на территории Ленинградской области</t>
  </si>
  <si>
    <t>10701SТ160</t>
  </si>
  <si>
    <t>1170000000</t>
  </si>
  <si>
    <t>Отраслевой проект "Эффективное обращениес отходами производства и потребления на территории Ленинградской области"</t>
  </si>
  <si>
    <t>На мероприятия по ремонту и модернизации мест (площадок) накопления твердых коммунальных отходов</t>
  </si>
  <si>
    <t>Муниципальная программа "Устойчивое общественное развитие в МО Усадищенское сельское поселение Волховского муниципального района Ленинградской области"</t>
  </si>
  <si>
    <t>0440000000</t>
  </si>
  <si>
    <t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движения"</t>
  </si>
  <si>
    <t>На поддержку общественного развития общественной инфраструктуры муниципального значения</t>
  </si>
  <si>
    <t>Комплекс процессных мероприятий "Замена светильников уличного освещения на энергосберегающие светильники на территории МО Усадищенское сельское поселение"</t>
  </si>
  <si>
    <t>На реализацию мероприятий по смене светильников уличного освещения на территории ти МО Усадищенское сельское поселение</t>
  </si>
  <si>
    <t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населения"</t>
  </si>
  <si>
    <t>На оплату электроэнергии за уличное освещение</t>
  </si>
  <si>
    <t>Муниципальная программа «Борьба с борщевиком Сосновского на территории муниципального образования Усадищенское сельское поселение»</t>
  </si>
  <si>
    <t>Муниципальные проекты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</si>
  <si>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</si>
  <si>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На 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</si>
  <si>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Отраслевой проект "Благоустройство сельских территорий"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</si>
  <si>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</si>
  <si>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12701S4310</t>
  </si>
  <si>
    <t>Муниципальная программа "Обеспечение жильем молодых семей и иных граждан,нуждающихся в улучшениии жилищных условий на территории МО Усадищенское сельское поселение"</t>
  </si>
  <si>
    <t>1500000000</t>
  </si>
  <si>
    <t>Реализация мероприятий по обеспечению жильем молодых семей</t>
  </si>
  <si>
    <t xml:space="preserve">Итого расходов по кодам бюджетной классификации </t>
  </si>
  <si>
    <t xml:space="preserve">Распределение бюджетных ассигнований по целевым статьям 
(муниципальным программам МО  Усадищенское сельское поселение и непрограммным направлениям деятельности), группам  видов расходов классификации расходов бюджетов, по разделам и подразделам классификации расходов бюджетов на 2026 год и плановый период 2027 и 2028 годов </t>
  </si>
  <si>
    <t>Комплекс процессных мероприятий "Реализация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</si>
  <si>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Комплекс процеcсных мероприятий "Предупреждение и защита чрезвычайных ситуаций на территории муниципального образования Усадищенское сельское поселение"</t>
  </si>
  <si>
    <t>Комплекс процеcсных мероприятий "Предупреждение и защита чрезвычайных ситуаций на территории муниципального образования Усадищенское сельское поселение на 2026-2028 г.г."</t>
  </si>
  <si>
    <t>Вспомогательная информация</t>
  </si>
  <si>
    <t>2026 год
(утверждено)</t>
  </si>
  <si>
    <t>2026 год
(изменения)</t>
  </si>
  <si>
    <t>2027 год
(изменения)</t>
  </si>
  <si>
    <t>2027 год
(утверждено)</t>
  </si>
  <si>
    <t>2028 год
(изменения)</t>
  </si>
  <si>
    <t>2028 год
(утверждено)</t>
  </si>
  <si>
    <t>тыс.руб.</t>
  </si>
  <si>
    <t xml:space="preserve">2026 год
</t>
  </si>
  <si>
    <t>от 20.02.2026г. № 4</t>
  </si>
  <si>
    <t>от 20.02.2026г. №4</t>
  </si>
  <si>
    <t>от 20.02.2026 г. №4</t>
  </si>
</sst>
</file>

<file path=xl/styles.xml><?xml version="1.0" encoding="utf-8"?>
<styleSheet xmlns="http://schemas.openxmlformats.org/spreadsheetml/2006/main">
  <numFmts count="14">
    <numFmt numFmtId="164" formatCode="_-* #,##0.00\ _р_._-;\-* #,##0.00\ _р_._-;_-* &quot;-&quot;??\ _р_._-;_-@_-"/>
    <numFmt numFmtId="165" formatCode="_-* #\ ##0.00_р_._-;\-* #\ ##0.00_р_._-;_-* &quot;-&quot;??_р_._-;_-@_-"/>
    <numFmt numFmtId="166" formatCode="_-* #\ ##0.00\ _р_._-;\-* #\ ##0.00\ _р_._-;_-* &quot;-&quot;??\ _р_._-;_-@_-"/>
    <numFmt numFmtId="167" formatCode="#\ ##0.00"/>
    <numFmt numFmtId="168" formatCode="?"/>
    <numFmt numFmtId="169" formatCode="#\ ##0.0"/>
    <numFmt numFmtId="170" formatCode="0.0"/>
    <numFmt numFmtId="171" formatCode="#\ ##0.00&quot;р.&quot;"/>
    <numFmt numFmtId="172" formatCode="_-* #\ ##0.0_р_._-;\-* #\ ##0.0_р_._-;_-* &quot;-&quot;??_р_._-;_-@_-"/>
    <numFmt numFmtId="173" formatCode="_-* #\ ##0.0_р_._-;\-* #\ ##0.0_р_._-;_-* &quot;-&quot;?_р_._-;_-@_-"/>
    <numFmt numFmtId="174" formatCode="_-* #\ ##0.00\ _₽_-;\-* #\ ##0.00\ _₽_-;_-* &quot;-&quot;??\ _₽_-;_-@_-"/>
    <numFmt numFmtId="175" formatCode="dd/mm/yyyy\ hh:mm"/>
    <numFmt numFmtId="176" formatCode="#,##0.0"/>
    <numFmt numFmtId="177" formatCode="#,##0.0_ ;\-#,##0.0\ "/>
  </numFmts>
  <fonts count="3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8"/>
      <name val="Times New Roman"/>
      <family val="1"/>
      <charset val="204"/>
    </font>
    <font>
      <b/>
      <sz val="12"/>
      <name val="Calibri"/>
      <family val="2"/>
      <charset val="204"/>
    </font>
    <font>
      <b/>
      <sz val="16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9" fillId="0" borderId="0"/>
    <xf numFmtId="0" fontId="1" fillId="0" borderId="0"/>
  </cellStyleXfs>
  <cellXfs count="287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left" vertical="center" wrapText="1"/>
    </xf>
    <xf numFmtId="171" fontId="3" fillId="2" borderId="1" xfId="0" applyNumberFormat="1" applyFont="1" applyFill="1" applyBorder="1" applyAlignment="1">
      <alignment horizontal="left" vertical="top" wrapText="1"/>
    </xf>
    <xf numFmtId="171" fontId="2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2" xfId="4" applyNumberFormat="1" applyFont="1" applyFill="1" applyBorder="1" applyAlignment="1">
      <alignment horizontal="left" vertical="top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justify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2" xfId="3" applyNumberFormat="1" applyFont="1" applyFill="1" applyBorder="1" applyAlignment="1">
      <alignment horizontal="center" vertical="center"/>
    </xf>
    <xf numFmtId="0" fontId="11" fillId="2" borderId="0" xfId="3" applyFont="1" applyFill="1" applyAlignment="1">
      <alignment vertical="center"/>
    </xf>
    <xf numFmtId="0" fontId="11" fillId="2" borderId="0" xfId="3" applyFont="1" applyFill="1" applyAlignment="1">
      <alignment horizontal="center" vertical="center"/>
    </xf>
    <xf numFmtId="0" fontId="12" fillId="2" borderId="0" xfId="3" applyFont="1" applyFill="1" applyAlignment="1">
      <alignment horizontal="left"/>
    </xf>
    <xf numFmtId="0" fontId="11" fillId="2" borderId="0" xfId="3" applyFont="1" applyFill="1" applyAlignment="1">
      <alignment horizontal="left"/>
    </xf>
    <xf numFmtId="0" fontId="12" fillId="2" borderId="0" xfId="3" applyFont="1" applyFill="1" applyAlignment="1">
      <alignment horizontal="center" vertical="center"/>
    </xf>
    <xf numFmtId="0" fontId="13" fillId="2" borderId="0" xfId="3" applyFont="1" applyFill="1"/>
    <xf numFmtId="0" fontId="13" fillId="2" borderId="0" xfId="3" applyFont="1" applyFill="1" applyAlignment="1">
      <alignment horizontal="left"/>
    </xf>
    <xf numFmtId="0" fontId="14" fillId="2" borderId="0" xfId="3" applyFont="1" applyFill="1" applyAlignment="1">
      <alignment horizontal="left"/>
    </xf>
    <xf numFmtId="0" fontId="14" fillId="2" borderId="0" xfId="3" applyFont="1" applyFill="1"/>
    <xf numFmtId="0" fontId="13" fillId="2" borderId="0" xfId="3" applyFont="1" applyFill="1" applyAlignment="1">
      <alignment horizontal="center" vertical="center"/>
    </xf>
    <xf numFmtId="0" fontId="11" fillId="2" borderId="0" xfId="3" applyFont="1" applyFill="1"/>
    <xf numFmtId="165" fontId="11" fillId="2" borderId="0" xfId="13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top" wrapText="1"/>
    </xf>
    <xf numFmtId="168" fontId="9" fillId="2" borderId="3" xfId="0" applyNumberFormat="1" applyFont="1" applyFill="1" applyBorder="1" applyAlignment="1">
      <alignment horizontal="center" vertical="top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17" xfId="1" applyNumberFormat="1" applyFont="1" applyFill="1" applyBorder="1" applyAlignment="1">
      <alignment horizontal="center" vertical="center" wrapText="1"/>
    </xf>
    <xf numFmtId="173" fontId="5" fillId="3" borderId="2" xfId="13" applyNumberFormat="1" applyFont="1" applyFill="1" applyBorder="1" applyAlignment="1">
      <alignment horizontal="center" vertical="justify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73" fontId="5" fillId="2" borderId="2" xfId="13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73" fontId="2" fillId="2" borderId="2" xfId="13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7" xfId="1" applyNumberFormat="1" applyFont="1" applyFill="1" applyBorder="1" applyAlignment="1">
      <alignment horizontal="center" vertical="center" wrapText="1"/>
    </xf>
    <xf numFmtId="173" fontId="3" fillId="2" borderId="2" xfId="13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173" fontId="3" fillId="2" borderId="2" xfId="0" applyNumberFormat="1" applyFont="1" applyFill="1" applyBorder="1" applyAlignment="1">
      <alignment vertical="center" wrapText="1"/>
    </xf>
    <xf numFmtId="173" fontId="3" fillId="2" borderId="2" xfId="13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7" xfId="1" applyNumberFormat="1" applyFont="1" applyFill="1" applyBorder="1" applyAlignment="1">
      <alignment horizontal="center" vertical="center" wrapText="1"/>
    </xf>
    <xf numFmtId="49" fontId="2" fillId="2" borderId="17" xfId="1" applyNumberFormat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171" fontId="2" fillId="2" borderId="1" xfId="0" applyNumberFormat="1" applyFont="1" applyFill="1" applyBorder="1" applyAlignment="1">
      <alignment horizontal="left" wrapTex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5" fontId="3" fillId="2" borderId="5" xfId="13" applyFont="1" applyFill="1" applyBorder="1" applyAlignment="1">
      <alignment horizontal="center" vertical="center" wrapText="1"/>
    </xf>
    <xf numFmtId="49" fontId="3" fillId="2" borderId="5" xfId="13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49" fontId="3" fillId="2" borderId="18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left" wrapText="1"/>
    </xf>
    <xf numFmtId="171" fontId="5" fillId="2" borderId="2" xfId="0" applyNumberFormat="1" applyFont="1" applyFill="1" applyBorder="1" applyAlignment="1">
      <alignment horizontal="left" wrapText="1"/>
    </xf>
    <xf numFmtId="49" fontId="4" fillId="2" borderId="2" xfId="4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2" xfId="13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13" applyNumberFormat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3" fontId="2" fillId="3" borderId="2" xfId="13" applyNumberFormat="1" applyFont="1" applyFill="1" applyBorder="1" applyAlignment="1">
      <alignment horizontal="justify" vertical="center" wrapText="1"/>
    </xf>
    <xf numFmtId="49" fontId="10" fillId="2" borderId="1" xfId="1" applyNumberFormat="1" applyFont="1" applyFill="1" applyBorder="1" applyAlignment="1">
      <alignment vertical="center" wrapText="1"/>
    </xf>
    <xf numFmtId="0" fontId="12" fillId="2" borderId="0" xfId="3" applyFont="1" applyFill="1" applyAlignment="1">
      <alignment horizontal="right"/>
    </xf>
    <xf numFmtId="0" fontId="9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173" fontId="5" fillId="2" borderId="2" xfId="13" applyNumberFormat="1" applyFont="1" applyFill="1" applyBorder="1" applyAlignment="1">
      <alignment horizontal="center" vertical="justify" wrapText="1"/>
    </xf>
    <xf numFmtId="49" fontId="16" fillId="2" borderId="0" xfId="4" applyNumberFormat="1" applyFont="1" applyFill="1" applyAlignment="1">
      <alignment horizontal="left" vertical="center" wrapText="1"/>
    </xf>
    <xf numFmtId="49" fontId="16" fillId="2" borderId="0" xfId="4" applyNumberFormat="1" applyFont="1" applyFill="1" applyAlignment="1">
      <alignment horizontal="center" vertical="center" wrapText="1"/>
    </xf>
    <xf numFmtId="173" fontId="11" fillId="2" borderId="0" xfId="3" applyNumberFormat="1" applyFont="1" applyFill="1"/>
    <xf numFmtId="0" fontId="2" fillId="2" borderId="17" xfId="0" applyFont="1" applyFill="1" applyBorder="1" applyAlignment="1">
      <alignment horizontal="center" vertical="center" wrapText="1"/>
    </xf>
    <xf numFmtId="171" fontId="4" fillId="2" borderId="2" xfId="0" applyNumberFormat="1" applyFont="1" applyFill="1" applyBorder="1" applyAlignment="1">
      <alignment horizontal="left" vertical="top" wrapText="1"/>
    </xf>
    <xf numFmtId="171" fontId="5" fillId="2" borderId="19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173" fontId="3" fillId="2" borderId="3" xfId="13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173" fontId="5" fillId="3" borderId="2" xfId="13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173" fontId="2" fillId="2" borderId="2" xfId="13" applyNumberFormat="1" applyFont="1" applyFill="1" applyBorder="1" applyAlignment="1">
      <alignment horizontal="justify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173" fontId="3" fillId="2" borderId="2" xfId="13" applyNumberFormat="1" applyFont="1" applyFill="1" applyBorder="1" applyAlignment="1">
      <alignment horizontal="justify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3" fillId="2" borderId="2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9" fillId="3" borderId="22" xfId="1" applyFont="1" applyFill="1" applyBorder="1" applyAlignment="1">
      <alignment vertical="center"/>
    </xf>
    <xf numFmtId="0" fontId="5" fillId="2" borderId="22" xfId="1" applyFont="1" applyFill="1" applyBorder="1" applyAlignment="1">
      <alignment vertical="center"/>
    </xf>
    <xf numFmtId="49" fontId="4" fillId="2" borderId="17" xfId="1" applyNumberFormat="1" applyFont="1" applyFill="1" applyBorder="1" applyAlignment="1">
      <alignment horizontal="center" vertical="center" wrapText="1"/>
    </xf>
    <xf numFmtId="173" fontId="4" fillId="2" borderId="2" xfId="13" applyNumberFormat="1" applyFont="1" applyFill="1" applyBorder="1" applyAlignment="1">
      <alignment horizontal="justify" vertical="center" wrapText="1"/>
    </xf>
    <xf numFmtId="49" fontId="4" fillId="2" borderId="20" xfId="1" applyNumberFormat="1" applyFont="1" applyFill="1" applyBorder="1" applyAlignment="1">
      <alignment horizontal="center" vertical="center" wrapText="1"/>
    </xf>
    <xf numFmtId="173" fontId="4" fillId="2" borderId="3" xfId="13" applyNumberFormat="1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/>
    </xf>
    <xf numFmtId="173" fontId="4" fillId="3" borderId="3" xfId="13" applyNumberFormat="1" applyFont="1" applyFill="1" applyBorder="1" applyAlignment="1">
      <alignment horizontal="justify" vertical="center" wrapText="1"/>
    </xf>
    <xf numFmtId="0" fontId="3" fillId="2" borderId="22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2" fontId="4" fillId="2" borderId="20" xfId="1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wrapText="1"/>
    </xf>
    <xf numFmtId="173" fontId="3" fillId="3" borderId="2" xfId="13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left" vertical="top" wrapText="1"/>
    </xf>
    <xf numFmtId="0" fontId="3" fillId="2" borderId="0" xfId="3" applyFont="1" applyFill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173" fontId="3" fillId="3" borderId="2" xfId="13" applyNumberFormat="1" applyFont="1" applyFill="1" applyBorder="1" applyAlignment="1">
      <alignment horizontal="justify" vertical="center"/>
    </xf>
    <xf numFmtId="0" fontId="2" fillId="2" borderId="19" xfId="0" applyFont="1" applyFill="1" applyBorder="1" applyAlignment="1">
      <alignment horizontal="left" vertical="top" wrapText="1"/>
    </xf>
    <xf numFmtId="0" fontId="2" fillId="2" borderId="2" xfId="3" applyFont="1" applyFill="1" applyBorder="1" applyAlignment="1">
      <alignment wrapText="1"/>
    </xf>
    <xf numFmtId="0" fontId="3" fillId="2" borderId="1" xfId="0" applyFont="1" applyFill="1" applyBorder="1" applyAlignment="1">
      <alignment horizontal="justify" wrapText="1"/>
    </xf>
    <xf numFmtId="0" fontId="2" fillId="0" borderId="19" xfId="0" applyFont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2" fillId="2" borderId="2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173" fontId="3" fillId="0" borderId="2" xfId="13" applyNumberFormat="1" applyFont="1" applyFill="1" applyBorder="1" applyAlignment="1">
      <alignment horizontal="justify" vertical="center" wrapText="1"/>
    </xf>
    <xf numFmtId="49" fontId="3" fillId="2" borderId="20" xfId="1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23" xfId="1" applyNumberFormat="1" applyFont="1" applyFill="1" applyBorder="1" applyAlignment="1">
      <alignment horizontal="center" vertical="center" wrapText="1"/>
    </xf>
    <xf numFmtId="49" fontId="3" fillId="2" borderId="24" xfId="1" applyNumberFormat="1" applyFont="1" applyFill="1" applyBorder="1" applyAlignment="1">
      <alignment horizontal="center" vertical="center" wrapText="1"/>
    </xf>
    <xf numFmtId="173" fontId="3" fillId="2" borderId="25" xfId="13" applyNumberFormat="1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left" wrapText="1"/>
    </xf>
    <xf numFmtId="173" fontId="3" fillId="0" borderId="17" xfId="13" applyNumberFormat="1" applyFont="1" applyFill="1" applyBorder="1" applyAlignment="1">
      <alignment horizontal="justify" vertical="center" wrapText="1"/>
    </xf>
    <xf numFmtId="0" fontId="5" fillId="3" borderId="17" xfId="0" applyFont="1" applyFill="1" applyBorder="1" applyAlignment="1">
      <alignment horizontal="left" wrapText="1"/>
    </xf>
    <xf numFmtId="49" fontId="5" fillId="3" borderId="17" xfId="0" applyNumberFormat="1" applyFont="1" applyFill="1" applyBorder="1" applyAlignment="1">
      <alignment horizontal="center" vertical="center" wrapText="1"/>
    </xf>
    <xf numFmtId="173" fontId="5" fillId="3" borderId="17" xfId="13" applyNumberFormat="1" applyFont="1" applyFill="1" applyBorder="1" applyAlignment="1">
      <alignment horizontal="justify" vertical="center" wrapText="1"/>
    </xf>
    <xf numFmtId="173" fontId="5" fillId="2" borderId="29" xfId="0" applyNumberFormat="1" applyFont="1" applyFill="1" applyBorder="1" applyAlignment="1">
      <alignment horizontal="justify" vertical="center" wrapText="1"/>
    </xf>
    <xf numFmtId="2" fontId="18" fillId="2" borderId="0" xfId="3" applyNumberFormat="1" applyFont="1" applyFill="1" applyAlignment="1">
      <alignment horizontal="center" vertical="center"/>
    </xf>
    <xf numFmtId="174" fontId="11" fillId="2" borderId="0" xfId="3" applyNumberFormat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2" fontId="3" fillId="0" borderId="0" xfId="1" applyNumberFormat="1" applyFont="1" applyAlignment="1">
      <alignment vertical="center"/>
    </xf>
    <xf numFmtId="2" fontId="19" fillId="2" borderId="0" xfId="1" applyNumberFormat="1" applyFont="1" applyFill="1" applyAlignment="1">
      <alignment horizontal="center" vertical="center" wrapText="1"/>
    </xf>
    <xf numFmtId="167" fontId="3" fillId="0" borderId="0" xfId="1" applyNumberFormat="1" applyFont="1" applyAlignment="1">
      <alignment vertical="center"/>
    </xf>
    <xf numFmtId="0" fontId="20" fillId="2" borderId="0" xfId="1" applyFont="1" applyFill="1" applyAlignment="1">
      <alignment vertical="center"/>
    </xf>
    <xf numFmtId="2" fontId="22" fillId="2" borderId="0" xfId="1" applyNumberFormat="1" applyFont="1" applyFill="1" applyAlignment="1">
      <alignment horizontal="center" vertical="center"/>
    </xf>
    <xf numFmtId="2" fontId="21" fillId="2" borderId="0" xfId="1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justify" vertical="center"/>
    </xf>
    <xf numFmtId="0" fontId="3" fillId="2" borderId="0" xfId="1" applyFont="1" applyFill="1" applyAlignment="1">
      <alignment vertical="center"/>
    </xf>
    <xf numFmtId="2" fontId="3" fillId="2" borderId="0" xfId="1" applyNumberFormat="1" applyFont="1" applyFill="1" applyAlignment="1">
      <alignment vertical="center"/>
    </xf>
    <xf numFmtId="172" fontId="3" fillId="0" borderId="0" xfId="1" applyNumberFormat="1" applyFont="1" applyAlignment="1">
      <alignment vertical="center"/>
    </xf>
    <xf numFmtId="0" fontId="19" fillId="2" borderId="0" xfId="1" applyFont="1" applyFill="1" applyAlignment="1">
      <alignment horizontal="center" vertical="center" wrapText="1"/>
    </xf>
    <xf numFmtId="0" fontId="10" fillId="0" borderId="0" xfId="15" applyFont="1" applyBorder="1" applyAlignment="1" applyProtection="1">
      <alignment vertical="center"/>
    </xf>
    <xf numFmtId="0" fontId="10" fillId="0" borderId="0" xfId="15" applyFont="1" applyAlignment="1">
      <alignment vertical="center"/>
    </xf>
    <xf numFmtId="0" fontId="3" fillId="0" borderId="0" xfId="15" applyFont="1"/>
    <xf numFmtId="0" fontId="27" fillId="2" borderId="0" xfId="16" applyFont="1" applyFill="1" applyAlignment="1">
      <alignment horizontal="right" vertical="center"/>
    </xf>
    <xf numFmtId="0" fontId="9" fillId="0" borderId="0" xfId="15" applyFont="1" applyBorder="1" applyAlignment="1" applyProtection="1">
      <alignment horizontal="left" vertical="center"/>
    </xf>
    <xf numFmtId="0" fontId="9" fillId="0" borderId="0" xfId="15" applyFont="1" applyBorder="1" applyAlignment="1" applyProtection="1">
      <alignment horizontal="center" vertical="center"/>
    </xf>
    <xf numFmtId="175" fontId="9" fillId="0" borderId="0" xfId="15" applyNumberFormat="1" applyFont="1" applyBorder="1" applyAlignment="1" applyProtection="1">
      <alignment horizontal="center" vertical="center"/>
    </xf>
    <xf numFmtId="0" fontId="27" fillId="2" borderId="0" xfId="15" applyFont="1" applyFill="1" applyAlignment="1">
      <alignment horizontal="right" vertical="center"/>
    </xf>
    <xf numFmtId="0" fontId="10" fillId="0" borderId="0" xfId="15" applyFont="1" applyBorder="1" applyAlignment="1" applyProtection="1">
      <alignment vertical="center" wrapText="1"/>
    </xf>
    <xf numFmtId="49" fontId="28" fillId="2" borderId="31" xfId="15" applyNumberFormat="1" applyFont="1" applyFill="1" applyBorder="1" applyAlignment="1">
      <alignment horizontal="center" vertical="center" wrapText="1"/>
    </xf>
    <xf numFmtId="168" fontId="28" fillId="2" borderId="31" xfId="15" applyNumberFormat="1" applyFont="1" applyFill="1" applyBorder="1" applyAlignment="1">
      <alignment horizontal="center" vertical="center" wrapText="1"/>
    </xf>
    <xf numFmtId="170" fontId="10" fillId="0" borderId="0" xfId="15" applyNumberFormat="1" applyFont="1" applyAlignment="1">
      <alignment vertical="center"/>
    </xf>
    <xf numFmtId="170" fontId="10" fillId="0" borderId="0" xfId="15" applyNumberFormat="1" applyFont="1" applyFill="1" applyAlignment="1">
      <alignment vertical="center"/>
    </xf>
    <xf numFmtId="49" fontId="9" fillId="0" borderId="31" xfId="15" applyNumberFormat="1" applyFont="1" applyBorder="1" applyAlignment="1" applyProtection="1">
      <alignment horizontal="center" vertical="center" wrapText="1"/>
    </xf>
    <xf numFmtId="0" fontId="10" fillId="0" borderId="0" xfId="15" applyFont="1"/>
    <xf numFmtId="49" fontId="9" fillId="0" borderId="31" xfId="15" applyNumberFormat="1" applyFont="1" applyBorder="1" applyAlignment="1" applyProtection="1">
      <alignment horizontal="left" vertical="center" wrapText="1"/>
    </xf>
    <xf numFmtId="176" fontId="9" fillId="0" borderId="31" xfId="15" applyNumberFormat="1" applyFont="1" applyBorder="1" applyAlignment="1" applyProtection="1">
      <alignment horizontal="right" vertical="center" wrapText="1"/>
    </xf>
    <xf numFmtId="49" fontId="10" fillId="0" borderId="31" xfId="15" applyNumberFormat="1" applyFont="1" applyBorder="1" applyAlignment="1" applyProtection="1">
      <alignment horizontal="left" vertical="center" wrapText="1"/>
    </xf>
    <xf numFmtId="49" fontId="10" fillId="0" borderId="31" xfId="15" applyNumberFormat="1" applyFont="1" applyBorder="1" applyAlignment="1" applyProtection="1">
      <alignment horizontal="center" vertical="center" wrapText="1"/>
    </xf>
    <xf numFmtId="176" fontId="10" fillId="0" borderId="31" xfId="15" applyNumberFormat="1" applyFont="1" applyBorder="1" applyAlignment="1" applyProtection="1">
      <alignment horizontal="right" vertical="center" wrapText="1"/>
    </xf>
    <xf numFmtId="168" fontId="9" fillId="0" borderId="31" xfId="15" applyNumberFormat="1" applyFont="1" applyBorder="1" applyAlignment="1" applyProtection="1">
      <alignment horizontal="left" vertical="center" wrapText="1"/>
    </xf>
    <xf numFmtId="49" fontId="9" fillId="0" borderId="31" xfId="15" applyNumberFormat="1" applyFont="1" applyFill="1" applyBorder="1" applyAlignment="1" applyProtection="1">
      <alignment horizontal="left" vertical="center"/>
    </xf>
    <xf numFmtId="49" fontId="9" fillId="0" borderId="31" xfId="15" applyNumberFormat="1" applyFont="1" applyBorder="1" applyAlignment="1" applyProtection="1">
      <alignment horizontal="center"/>
    </xf>
    <xf numFmtId="176" fontId="9" fillId="0" borderId="31" xfId="15" applyNumberFormat="1" applyFont="1" applyBorder="1" applyAlignment="1" applyProtection="1">
      <alignment horizontal="right"/>
    </xf>
    <xf numFmtId="49" fontId="9" fillId="4" borderId="31" xfId="15" applyNumberFormat="1" applyFont="1" applyFill="1" applyBorder="1" applyAlignment="1" applyProtection="1">
      <alignment horizontal="center" vertical="center" wrapText="1"/>
    </xf>
    <xf numFmtId="176" fontId="9" fillId="4" borderId="31" xfId="15" applyNumberFormat="1" applyFont="1" applyFill="1" applyBorder="1" applyAlignment="1" applyProtection="1">
      <alignment horizontal="right" vertical="center" wrapText="1"/>
    </xf>
    <xf numFmtId="49" fontId="9" fillId="4" borderId="31" xfId="15" applyNumberFormat="1" applyFont="1" applyFill="1" applyBorder="1" applyAlignment="1" applyProtection="1">
      <alignment horizontal="left" vertical="center" wrapText="1"/>
    </xf>
    <xf numFmtId="168" fontId="9" fillId="4" borderId="31" xfId="15" applyNumberFormat="1" applyFont="1" applyFill="1" applyBorder="1" applyAlignment="1" applyProtection="1">
      <alignment horizontal="left" vertical="center" wrapText="1"/>
    </xf>
    <xf numFmtId="176" fontId="10" fillId="0" borderId="31" xfId="15" applyNumberFormat="1" applyFont="1" applyFill="1" applyBorder="1" applyAlignment="1" applyProtection="1">
      <alignment horizontal="right" vertical="center" wrapText="1"/>
    </xf>
    <xf numFmtId="49" fontId="9" fillId="4" borderId="31" xfId="15" applyNumberFormat="1" applyFont="1" applyFill="1" applyBorder="1" applyAlignment="1" applyProtection="1">
      <alignment horizontal="left" vertical="center"/>
    </xf>
    <xf numFmtId="49" fontId="9" fillId="4" borderId="31" xfId="15" applyNumberFormat="1" applyFont="1" applyFill="1" applyBorder="1" applyAlignment="1" applyProtection="1">
      <alignment horizontal="center" vertical="center"/>
    </xf>
    <xf numFmtId="176" fontId="9" fillId="4" borderId="31" xfId="15" applyNumberFormat="1" applyFont="1" applyFill="1" applyBorder="1" applyAlignment="1" applyProtection="1">
      <alignment horizontal="right" vertical="center"/>
    </xf>
    <xf numFmtId="0" fontId="3" fillId="2" borderId="0" xfId="0" applyFont="1" applyFill="1"/>
    <xf numFmtId="2" fontId="3" fillId="2" borderId="0" xfId="0" applyNumberFormat="1" applyFont="1" applyFill="1"/>
    <xf numFmtId="0" fontId="3" fillId="0" borderId="0" xfId="0" applyFont="1"/>
    <xf numFmtId="167" fontId="2" fillId="2" borderId="0" xfId="0" applyNumberFormat="1" applyFont="1" applyFill="1" applyAlignment="1">
      <alignment horizontal="center"/>
    </xf>
    <xf numFmtId="167" fontId="3" fillId="0" borderId="0" xfId="0" applyNumberFormat="1" applyFont="1"/>
    <xf numFmtId="49" fontId="3" fillId="2" borderId="0" xfId="0" applyNumberFormat="1" applyFont="1" applyFill="1"/>
    <xf numFmtId="0" fontId="10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0" fontId="19" fillId="2" borderId="0" xfId="1" applyFont="1" applyFill="1" applyBorder="1" applyAlignment="1">
      <alignment horizontal="center" vertical="center" wrapText="1"/>
    </xf>
    <xf numFmtId="0" fontId="9" fillId="2" borderId="32" xfId="1" applyFont="1" applyFill="1" applyBorder="1" applyAlignment="1">
      <alignment horizontal="left" vertical="center" wrapText="1"/>
    </xf>
    <xf numFmtId="49" fontId="9" fillId="2" borderId="32" xfId="1" applyNumberFormat="1" applyFont="1" applyFill="1" applyBorder="1" applyAlignment="1">
      <alignment horizontal="center" vertical="center" wrapText="1"/>
    </xf>
    <xf numFmtId="49" fontId="9" fillId="2" borderId="32" xfId="1" applyNumberFormat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vertical="center" wrapText="1"/>
    </xf>
    <xf numFmtId="49" fontId="10" fillId="2" borderId="32" xfId="1" applyNumberFormat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vertical="center"/>
    </xf>
    <xf numFmtId="0" fontId="9" fillId="2" borderId="32" xfId="1" applyFont="1" applyFill="1" applyBorder="1" applyAlignment="1">
      <alignment horizontal="left" vertical="center"/>
    </xf>
    <xf numFmtId="0" fontId="10" fillId="2" borderId="32" xfId="1" applyFont="1" applyFill="1" applyBorder="1" applyAlignment="1">
      <alignment horizontal="left" vertical="center"/>
    </xf>
    <xf numFmtId="0" fontId="9" fillId="2" borderId="32" xfId="1" applyFont="1" applyFill="1" applyBorder="1" applyAlignment="1">
      <alignment horizontal="left" vertical="top" wrapText="1"/>
    </xf>
    <xf numFmtId="0" fontId="9" fillId="2" borderId="32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 wrapText="1"/>
    </xf>
    <xf numFmtId="49" fontId="2" fillId="2" borderId="32" xfId="15" applyNumberFormat="1" applyFont="1" applyFill="1" applyBorder="1" applyAlignment="1">
      <alignment horizontal="center" vertical="center" wrapText="1"/>
    </xf>
    <xf numFmtId="168" fontId="2" fillId="2" borderId="32" xfId="15" applyNumberFormat="1" applyFont="1" applyFill="1" applyBorder="1" applyAlignment="1">
      <alignment horizontal="center" vertical="center" wrapText="1"/>
    </xf>
    <xf numFmtId="172" fontId="9" fillId="2" borderId="32" xfId="12" applyNumberFormat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vertical="center" wrapText="1"/>
    </xf>
    <xf numFmtId="0" fontId="10" fillId="2" borderId="32" xfId="0" applyFont="1" applyFill="1" applyBorder="1" applyAlignment="1">
      <alignment vertical="center"/>
    </xf>
    <xf numFmtId="49" fontId="10" fillId="2" borderId="32" xfId="0" applyNumberFormat="1" applyFont="1" applyFill="1" applyBorder="1" applyAlignment="1">
      <alignment horizontal="center" vertical="center"/>
    </xf>
    <xf numFmtId="172" fontId="10" fillId="2" borderId="32" xfId="12" applyNumberFormat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vertical="center"/>
    </xf>
    <xf numFmtId="0" fontId="10" fillId="2" borderId="32" xfId="2" applyFont="1" applyFill="1" applyBorder="1" applyAlignment="1">
      <alignment vertical="center"/>
    </xf>
    <xf numFmtId="0" fontId="10" fillId="2" borderId="32" xfId="0" applyFont="1" applyFill="1" applyBorder="1" applyAlignment="1">
      <alignment horizontal="left" wrapText="1"/>
    </xf>
    <xf numFmtId="0" fontId="10" fillId="2" borderId="32" xfId="1" applyFont="1" applyFill="1" applyBorder="1" applyAlignment="1">
      <alignment horizontal="left" vertical="top" wrapText="1"/>
    </xf>
    <xf numFmtId="172" fontId="10" fillId="2" borderId="32" xfId="12" applyNumberFormat="1" applyFont="1" applyFill="1" applyBorder="1" applyAlignment="1">
      <alignment horizontal="center" vertical="center" wrapText="1"/>
    </xf>
    <xf numFmtId="0" fontId="30" fillId="0" borderId="33" xfId="4" applyFont="1" applyFill="1" applyBorder="1" applyAlignment="1">
      <alignment horizontal="center" vertical="center" wrapText="1"/>
    </xf>
    <xf numFmtId="49" fontId="28" fillId="2" borderId="13" xfId="15" applyNumberFormat="1" applyFont="1" applyFill="1" applyBorder="1" applyAlignment="1">
      <alignment horizontal="center" vertical="center" wrapText="1"/>
    </xf>
    <xf numFmtId="177" fontId="10" fillId="2" borderId="32" xfId="12" applyNumberFormat="1" applyFont="1" applyFill="1" applyBorder="1" applyAlignment="1">
      <alignment horizontal="center" vertical="center" wrapText="1"/>
    </xf>
    <xf numFmtId="177" fontId="10" fillId="2" borderId="32" xfId="12" applyNumberFormat="1" applyFont="1" applyFill="1" applyBorder="1" applyAlignment="1">
      <alignment horizontal="center" vertical="center"/>
    </xf>
    <xf numFmtId="176" fontId="10" fillId="0" borderId="0" xfId="15" applyNumberFormat="1" applyFont="1"/>
    <xf numFmtId="176" fontId="10" fillId="0" borderId="31" xfId="15" applyNumberFormat="1" applyFont="1" applyBorder="1" applyAlignment="1" applyProtection="1">
      <alignment horizontal="right" vertical="center"/>
    </xf>
    <xf numFmtId="169" fontId="28" fillId="2" borderId="37" xfId="16" applyNumberFormat="1" applyFont="1" applyFill="1" applyBorder="1" applyAlignment="1">
      <alignment horizontal="center" vertical="center" wrapText="1"/>
    </xf>
    <xf numFmtId="169" fontId="28" fillId="2" borderId="38" xfId="16" applyNumberFormat="1" applyFont="1" applyFill="1" applyBorder="1" applyAlignment="1">
      <alignment horizontal="center" vertical="center" wrapText="1"/>
    </xf>
    <xf numFmtId="169" fontId="28" fillId="2" borderId="39" xfId="16" applyNumberFormat="1" applyFont="1" applyFill="1" applyBorder="1" applyAlignment="1">
      <alignment horizontal="center" vertical="center" wrapText="1"/>
    </xf>
    <xf numFmtId="0" fontId="31" fillId="0" borderId="33" xfId="4" applyFont="1" applyFill="1" applyBorder="1" applyAlignment="1">
      <alignment horizontal="center" vertical="center" wrapText="1"/>
    </xf>
    <xf numFmtId="49" fontId="32" fillId="2" borderId="16" xfId="15" applyNumberFormat="1" applyFont="1" applyFill="1" applyBorder="1" applyAlignment="1">
      <alignment horizontal="center" vertical="center" wrapText="1"/>
    </xf>
    <xf numFmtId="168" fontId="32" fillId="2" borderId="16" xfId="15" applyNumberFormat="1" applyFont="1" applyFill="1" applyBorder="1" applyAlignment="1">
      <alignment horizontal="center" vertical="center" wrapText="1"/>
    </xf>
    <xf numFmtId="164" fontId="3" fillId="0" borderId="0" xfId="1" applyNumberFormat="1" applyFont="1" applyAlignment="1">
      <alignment vertical="center"/>
    </xf>
    <xf numFmtId="176" fontId="10" fillId="0" borderId="0" xfId="15" applyNumberFormat="1" applyFont="1" applyAlignment="1">
      <alignment vertical="center"/>
    </xf>
    <xf numFmtId="0" fontId="10" fillId="0" borderId="0" xfId="0" applyFont="1" applyAlignment="1">
      <alignment horizontal="right"/>
    </xf>
    <xf numFmtId="0" fontId="21" fillId="2" borderId="30" xfId="1" applyFont="1" applyFill="1" applyBorder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2" fillId="2" borderId="32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0" fontId="9" fillId="2" borderId="0" xfId="1" applyFont="1" applyFill="1" applyAlignment="1">
      <alignment horizontal="center" vertical="center" wrapText="1"/>
    </xf>
    <xf numFmtId="169" fontId="2" fillId="2" borderId="34" xfId="16" applyNumberFormat="1" applyFont="1" applyFill="1" applyBorder="1" applyAlignment="1">
      <alignment horizontal="center" vertical="center" wrapText="1"/>
    </xf>
    <xf numFmtId="169" fontId="2" fillId="2" borderId="35" xfId="16" applyNumberFormat="1" applyFont="1" applyFill="1" applyBorder="1" applyAlignment="1">
      <alignment horizontal="center" vertical="center" wrapText="1"/>
    </xf>
    <xf numFmtId="169" fontId="2" fillId="2" borderId="36" xfId="16" applyNumberFormat="1" applyFont="1" applyFill="1" applyBorder="1" applyAlignment="1">
      <alignment horizontal="center" vertical="center" wrapText="1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9" fillId="2" borderId="0" xfId="0" applyFont="1" applyFill="1" applyAlignment="1">
      <alignment horizontal="center" wrapText="1"/>
    </xf>
    <xf numFmtId="168" fontId="9" fillId="2" borderId="8" xfId="0" applyNumberFormat="1" applyFont="1" applyFill="1" applyBorder="1" applyAlignment="1">
      <alignment horizontal="center" vertical="top" wrapText="1"/>
    </xf>
    <xf numFmtId="168" fontId="9" fillId="2" borderId="9" xfId="0" applyNumberFormat="1" applyFont="1" applyFill="1" applyBorder="1" applyAlignment="1">
      <alignment horizontal="center" vertical="top" wrapText="1"/>
    </xf>
    <xf numFmtId="168" fontId="9" fillId="2" borderId="10" xfId="0" applyNumberFormat="1" applyFont="1" applyFill="1" applyBorder="1" applyAlignment="1">
      <alignment horizontal="center" vertical="top" wrapText="1"/>
    </xf>
    <xf numFmtId="168" fontId="9" fillId="2" borderId="13" xfId="0" applyNumberFormat="1" applyFont="1" applyFill="1" applyBorder="1" applyAlignment="1">
      <alignment horizontal="center" vertical="top" wrapText="1"/>
    </xf>
    <xf numFmtId="168" fontId="9" fillId="2" borderId="4" xfId="0" applyNumberFormat="1" applyFont="1" applyFill="1" applyBorder="1" applyAlignment="1">
      <alignment horizontal="center" vertical="top" wrapText="1"/>
    </xf>
    <xf numFmtId="168" fontId="9" fillId="2" borderId="14" xfId="0" applyNumberFormat="1" applyFont="1" applyFill="1" applyBorder="1" applyAlignment="1">
      <alignment horizontal="center" vertical="top" wrapText="1"/>
    </xf>
    <xf numFmtId="49" fontId="17" fillId="2" borderId="27" xfId="0" applyNumberFormat="1" applyFont="1" applyFill="1" applyBorder="1" applyAlignment="1">
      <alignment horizontal="center" wrapText="1"/>
    </xf>
    <xf numFmtId="49" fontId="17" fillId="2" borderId="28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top" wrapText="1"/>
    </xf>
    <xf numFmtId="49" fontId="9" fillId="2" borderId="12" xfId="0" applyNumberFormat="1" applyFont="1" applyFill="1" applyBorder="1" applyAlignment="1">
      <alignment horizontal="center" vertical="top" wrapText="1"/>
    </xf>
    <xf numFmtId="49" fontId="9" fillId="2" borderId="16" xfId="0" applyNumberFormat="1" applyFont="1" applyFill="1" applyBorder="1" applyAlignment="1">
      <alignment horizontal="center" vertical="top" wrapText="1"/>
    </xf>
    <xf numFmtId="0" fontId="9" fillId="0" borderId="4" xfId="15" applyFont="1" applyBorder="1" applyAlignment="1" applyProtection="1">
      <alignment horizontal="center" vertical="center" wrapText="1"/>
    </xf>
    <xf numFmtId="49" fontId="2" fillId="2" borderId="31" xfId="0" applyNumberFormat="1" applyFont="1" applyFill="1" applyBorder="1" applyAlignment="1">
      <alignment horizontal="center" vertical="center" wrapText="1"/>
    </xf>
    <xf numFmtId="167" fontId="2" fillId="2" borderId="31" xfId="4" applyNumberFormat="1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9" fillId="0" borderId="0" xfId="15" applyFont="1" applyBorder="1" applyAlignment="1" applyProtection="1">
      <alignment horizontal="center" vertical="center" wrapText="1"/>
    </xf>
    <xf numFmtId="49" fontId="28" fillId="2" borderId="31" xfId="16" applyNumberFormat="1" applyFont="1" applyFill="1" applyBorder="1" applyAlignment="1">
      <alignment horizontal="center" vertical="center" wrapText="1"/>
    </xf>
    <xf numFmtId="49" fontId="28" fillId="2" borderId="31" xfId="1" applyNumberFormat="1" applyFont="1" applyFill="1" applyBorder="1" applyAlignment="1">
      <alignment horizontal="center" vertical="center" wrapText="1"/>
    </xf>
    <xf numFmtId="169" fontId="28" fillId="2" borderId="34" xfId="16" applyNumberFormat="1" applyFont="1" applyFill="1" applyBorder="1" applyAlignment="1">
      <alignment horizontal="center" vertical="center" wrapText="1"/>
    </xf>
    <xf numFmtId="169" fontId="28" fillId="2" borderId="35" xfId="16" applyNumberFormat="1" applyFont="1" applyFill="1" applyBorder="1" applyAlignment="1">
      <alignment horizontal="center" vertical="center" wrapText="1"/>
    </xf>
  </cellXfs>
  <cellStyles count="17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5"/>
    <cellStyle name="Обычный 3 2 2 2" xfId="6"/>
    <cellStyle name="Обычный 3 3" xfId="7"/>
    <cellStyle name="Обычный 3 4" xfId="16"/>
    <cellStyle name="Обычный 4" xfId="8"/>
    <cellStyle name="Обычный 4 2" xfId="9"/>
    <cellStyle name="Обычный 5" xfId="10"/>
    <cellStyle name="Обычный 5 2" xfId="11"/>
    <cellStyle name="Обычный 6" xfId="15"/>
    <cellStyle name="Финансовый 2" xfId="12"/>
    <cellStyle name="Финансовый 3" xfId="13"/>
    <cellStyle name="Финансовый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5"/>
    <pageSetUpPr fitToPage="1"/>
  </sheetPr>
  <dimension ref="A1:K52"/>
  <sheetViews>
    <sheetView zoomScaleSheetLayoutView="106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J10" sqref="J10"/>
    </sheetView>
  </sheetViews>
  <sheetFormatPr defaultColWidth="15" defaultRowHeight="13.2" outlineLevelCol="1"/>
  <cols>
    <col min="1" max="1" width="56" style="154" customWidth="1"/>
    <col min="2" max="2" width="9.44140625" style="154" customWidth="1"/>
    <col min="3" max="3" width="12" style="154" customWidth="1"/>
    <col min="4" max="4" width="19.109375" style="155" hidden="1" customWidth="1" outlineLevel="1"/>
    <col min="5" max="5" width="19" style="155" hidden="1" customWidth="1" outlineLevel="1"/>
    <col min="6" max="6" width="13.5546875" style="155" customWidth="1" outlineLevel="1"/>
    <col min="7" max="8" width="13.5546875" style="154" customWidth="1"/>
    <col min="9" max="250" width="10" style="154" customWidth="1"/>
    <col min="251" max="251" width="70.44140625" style="154" customWidth="1"/>
    <col min="252" max="258" width="15" style="154"/>
    <col min="259" max="259" width="64.33203125" style="154" customWidth="1"/>
    <col min="260" max="260" width="9.44140625" style="154" customWidth="1"/>
    <col min="261" max="261" width="12" style="154" customWidth="1"/>
    <col min="262" max="264" width="17.109375" style="154" customWidth="1"/>
    <col min="265" max="506" width="10" style="154" customWidth="1"/>
    <col min="507" max="507" width="70.44140625" style="154" customWidth="1"/>
    <col min="508" max="514" width="15" style="154"/>
    <col min="515" max="515" width="64.33203125" style="154" customWidth="1"/>
    <col min="516" max="516" width="9.44140625" style="154" customWidth="1"/>
    <col min="517" max="517" width="12" style="154" customWidth="1"/>
    <col min="518" max="520" width="17.109375" style="154" customWidth="1"/>
    <col min="521" max="762" width="10" style="154" customWidth="1"/>
    <col min="763" max="763" width="70.44140625" style="154" customWidth="1"/>
    <col min="764" max="770" width="15" style="154"/>
    <col min="771" max="771" width="64.33203125" style="154" customWidth="1"/>
    <col min="772" max="772" width="9.44140625" style="154" customWidth="1"/>
    <col min="773" max="773" width="12" style="154" customWidth="1"/>
    <col min="774" max="776" width="17.109375" style="154" customWidth="1"/>
    <col min="777" max="1018" width="10" style="154" customWidth="1"/>
    <col min="1019" max="1019" width="70.44140625" style="154" customWidth="1"/>
    <col min="1020" max="1026" width="15" style="154"/>
    <col min="1027" max="1027" width="64.33203125" style="154" customWidth="1"/>
    <col min="1028" max="1028" width="9.44140625" style="154" customWidth="1"/>
    <col min="1029" max="1029" width="12" style="154" customWidth="1"/>
    <col min="1030" max="1032" width="17.109375" style="154" customWidth="1"/>
    <col min="1033" max="1274" width="10" style="154" customWidth="1"/>
    <col min="1275" max="1275" width="70.44140625" style="154" customWidth="1"/>
    <col min="1276" max="1282" width="15" style="154"/>
    <col min="1283" max="1283" width="64.33203125" style="154" customWidth="1"/>
    <col min="1284" max="1284" width="9.44140625" style="154" customWidth="1"/>
    <col min="1285" max="1285" width="12" style="154" customWidth="1"/>
    <col min="1286" max="1288" width="17.109375" style="154" customWidth="1"/>
    <col min="1289" max="1530" width="10" style="154" customWidth="1"/>
    <col min="1531" max="1531" width="70.44140625" style="154" customWidth="1"/>
    <col min="1532" max="1538" width="15" style="154"/>
    <col min="1539" max="1539" width="64.33203125" style="154" customWidth="1"/>
    <col min="1540" max="1540" width="9.44140625" style="154" customWidth="1"/>
    <col min="1541" max="1541" width="12" style="154" customWidth="1"/>
    <col min="1542" max="1544" width="17.109375" style="154" customWidth="1"/>
    <col min="1545" max="1786" width="10" style="154" customWidth="1"/>
    <col min="1787" max="1787" width="70.44140625" style="154" customWidth="1"/>
    <col min="1788" max="1794" width="15" style="154"/>
    <col min="1795" max="1795" width="64.33203125" style="154" customWidth="1"/>
    <col min="1796" max="1796" width="9.44140625" style="154" customWidth="1"/>
    <col min="1797" max="1797" width="12" style="154" customWidth="1"/>
    <col min="1798" max="1800" width="17.109375" style="154" customWidth="1"/>
    <col min="1801" max="2042" width="10" style="154" customWidth="1"/>
    <col min="2043" max="2043" width="70.44140625" style="154" customWidth="1"/>
    <col min="2044" max="2050" width="15" style="154"/>
    <col min="2051" max="2051" width="64.33203125" style="154" customWidth="1"/>
    <col min="2052" max="2052" width="9.44140625" style="154" customWidth="1"/>
    <col min="2053" max="2053" width="12" style="154" customWidth="1"/>
    <col min="2054" max="2056" width="17.109375" style="154" customWidth="1"/>
    <col min="2057" max="2298" width="10" style="154" customWidth="1"/>
    <col min="2299" max="2299" width="70.44140625" style="154" customWidth="1"/>
    <col min="2300" max="2306" width="15" style="154"/>
    <col min="2307" max="2307" width="64.33203125" style="154" customWidth="1"/>
    <col min="2308" max="2308" width="9.44140625" style="154" customWidth="1"/>
    <col min="2309" max="2309" width="12" style="154" customWidth="1"/>
    <col min="2310" max="2312" width="17.109375" style="154" customWidth="1"/>
    <col min="2313" max="2554" width="10" style="154" customWidth="1"/>
    <col min="2555" max="2555" width="70.44140625" style="154" customWidth="1"/>
    <col min="2556" max="2562" width="15" style="154"/>
    <col min="2563" max="2563" width="64.33203125" style="154" customWidth="1"/>
    <col min="2564" max="2564" width="9.44140625" style="154" customWidth="1"/>
    <col min="2565" max="2565" width="12" style="154" customWidth="1"/>
    <col min="2566" max="2568" width="17.109375" style="154" customWidth="1"/>
    <col min="2569" max="2810" width="10" style="154" customWidth="1"/>
    <col min="2811" max="2811" width="70.44140625" style="154" customWidth="1"/>
    <col min="2812" max="2818" width="15" style="154"/>
    <col min="2819" max="2819" width="64.33203125" style="154" customWidth="1"/>
    <col min="2820" max="2820" width="9.44140625" style="154" customWidth="1"/>
    <col min="2821" max="2821" width="12" style="154" customWidth="1"/>
    <col min="2822" max="2824" width="17.109375" style="154" customWidth="1"/>
    <col min="2825" max="3066" width="10" style="154" customWidth="1"/>
    <col min="3067" max="3067" width="70.44140625" style="154" customWidth="1"/>
    <col min="3068" max="3074" width="15" style="154"/>
    <col min="3075" max="3075" width="64.33203125" style="154" customWidth="1"/>
    <col min="3076" max="3076" width="9.44140625" style="154" customWidth="1"/>
    <col min="3077" max="3077" width="12" style="154" customWidth="1"/>
    <col min="3078" max="3080" width="17.109375" style="154" customWidth="1"/>
    <col min="3081" max="3322" width="10" style="154" customWidth="1"/>
    <col min="3323" max="3323" width="70.44140625" style="154" customWidth="1"/>
    <col min="3324" max="3330" width="15" style="154"/>
    <col min="3331" max="3331" width="64.33203125" style="154" customWidth="1"/>
    <col min="3332" max="3332" width="9.44140625" style="154" customWidth="1"/>
    <col min="3333" max="3333" width="12" style="154" customWidth="1"/>
    <col min="3334" max="3336" width="17.109375" style="154" customWidth="1"/>
    <col min="3337" max="3578" width="10" style="154" customWidth="1"/>
    <col min="3579" max="3579" width="70.44140625" style="154" customWidth="1"/>
    <col min="3580" max="3586" width="15" style="154"/>
    <col min="3587" max="3587" width="64.33203125" style="154" customWidth="1"/>
    <col min="3588" max="3588" width="9.44140625" style="154" customWidth="1"/>
    <col min="3589" max="3589" width="12" style="154" customWidth="1"/>
    <col min="3590" max="3592" width="17.109375" style="154" customWidth="1"/>
    <col min="3593" max="3834" width="10" style="154" customWidth="1"/>
    <col min="3835" max="3835" width="70.44140625" style="154" customWidth="1"/>
    <col min="3836" max="3842" width="15" style="154"/>
    <col min="3843" max="3843" width="64.33203125" style="154" customWidth="1"/>
    <col min="3844" max="3844" width="9.44140625" style="154" customWidth="1"/>
    <col min="3845" max="3845" width="12" style="154" customWidth="1"/>
    <col min="3846" max="3848" width="17.109375" style="154" customWidth="1"/>
    <col min="3849" max="4090" width="10" style="154" customWidth="1"/>
    <col min="4091" max="4091" width="70.44140625" style="154" customWidth="1"/>
    <col min="4092" max="4098" width="15" style="154"/>
    <col min="4099" max="4099" width="64.33203125" style="154" customWidth="1"/>
    <col min="4100" max="4100" width="9.44140625" style="154" customWidth="1"/>
    <col min="4101" max="4101" width="12" style="154" customWidth="1"/>
    <col min="4102" max="4104" width="17.109375" style="154" customWidth="1"/>
    <col min="4105" max="4346" width="10" style="154" customWidth="1"/>
    <col min="4347" max="4347" width="70.44140625" style="154" customWidth="1"/>
    <col min="4348" max="4354" width="15" style="154"/>
    <col min="4355" max="4355" width="64.33203125" style="154" customWidth="1"/>
    <col min="4356" max="4356" width="9.44140625" style="154" customWidth="1"/>
    <col min="4357" max="4357" width="12" style="154" customWidth="1"/>
    <col min="4358" max="4360" width="17.109375" style="154" customWidth="1"/>
    <col min="4361" max="4602" width="10" style="154" customWidth="1"/>
    <col min="4603" max="4603" width="70.44140625" style="154" customWidth="1"/>
    <col min="4604" max="4610" width="15" style="154"/>
    <col min="4611" max="4611" width="64.33203125" style="154" customWidth="1"/>
    <col min="4612" max="4612" width="9.44140625" style="154" customWidth="1"/>
    <col min="4613" max="4613" width="12" style="154" customWidth="1"/>
    <col min="4614" max="4616" width="17.109375" style="154" customWidth="1"/>
    <col min="4617" max="4858" width="10" style="154" customWidth="1"/>
    <col min="4859" max="4859" width="70.44140625" style="154" customWidth="1"/>
    <col min="4860" max="4866" width="15" style="154"/>
    <col min="4867" max="4867" width="64.33203125" style="154" customWidth="1"/>
    <col min="4868" max="4868" width="9.44140625" style="154" customWidth="1"/>
    <col min="4869" max="4869" width="12" style="154" customWidth="1"/>
    <col min="4870" max="4872" width="17.109375" style="154" customWidth="1"/>
    <col min="4873" max="5114" width="10" style="154" customWidth="1"/>
    <col min="5115" max="5115" width="70.44140625" style="154" customWidth="1"/>
    <col min="5116" max="5122" width="15" style="154"/>
    <col min="5123" max="5123" width="64.33203125" style="154" customWidth="1"/>
    <col min="5124" max="5124" width="9.44140625" style="154" customWidth="1"/>
    <col min="5125" max="5125" width="12" style="154" customWidth="1"/>
    <col min="5126" max="5128" width="17.109375" style="154" customWidth="1"/>
    <col min="5129" max="5370" width="10" style="154" customWidth="1"/>
    <col min="5371" max="5371" width="70.44140625" style="154" customWidth="1"/>
    <col min="5372" max="5378" width="15" style="154"/>
    <col min="5379" max="5379" width="64.33203125" style="154" customWidth="1"/>
    <col min="5380" max="5380" width="9.44140625" style="154" customWidth="1"/>
    <col min="5381" max="5381" width="12" style="154" customWidth="1"/>
    <col min="5382" max="5384" width="17.109375" style="154" customWidth="1"/>
    <col min="5385" max="5626" width="10" style="154" customWidth="1"/>
    <col min="5627" max="5627" width="70.44140625" style="154" customWidth="1"/>
    <col min="5628" max="5634" width="15" style="154"/>
    <col min="5635" max="5635" width="64.33203125" style="154" customWidth="1"/>
    <col min="5636" max="5636" width="9.44140625" style="154" customWidth="1"/>
    <col min="5637" max="5637" width="12" style="154" customWidth="1"/>
    <col min="5638" max="5640" width="17.109375" style="154" customWidth="1"/>
    <col min="5641" max="5882" width="10" style="154" customWidth="1"/>
    <col min="5883" max="5883" width="70.44140625" style="154" customWidth="1"/>
    <col min="5884" max="5890" width="15" style="154"/>
    <col min="5891" max="5891" width="64.33203125" style="154" customWidth="1"/>
    <col min="5892" max="5892" width="9.44140625" style="154" customWidth="1"/>
    <col min="5893" max="5893" width="12" style="154" customWidth="1"/>
    <col min="5894" max="5896" width="17.109375" style="154" customWidth="1"/>
    <col min="5897" max="6138" width="10" style="154" customWidth="1"/>
    <col min="6139" max="6139" width="70.44140625" style="154" customWidth="1"/>
    <col min="6140" max="6146" width="15" style="154"/>
    <col min="6147" max="6147" width="64.33203125" style="154" customWidth="1"/>
    <col min="6148" max="6148" width="9.44140625" style="154" customWidth="1"/>
    <col min="6149" max="6149" width="12" style="154" customWidth="1"/>
    <col min="6150" max="6152" width="17.109375" style="154" customWidth="1"/>
    <col min="6153" max="6394" width="10" style="154" customWidth="1"/>
    <col min="6395" max="6395" width="70.44140625" style="154" customWidth="1"/>
    <col min="6396" max="6402" width="15" style="154"/>
    <col min="6403" max="6403" width="64.33203125" style="154" customWidth="1"/>
    <col min="6404" max="6404" width="9.44140625" style="154" customWidth="1"/>
    <col min="6405" max="6405" width="12" style="154" customWidth="1"/>
    <col min="6406" max="6408" width="17.109375" style="154" customWidth="1"/>
    <col min="6409" max="6650" width="10" style="154" customWidth="1"/>
    <col min="6651" max="6651" width="70.44140625" style="154" customWidth="1"/>
    <col min="6652" max="6658" width="15" style="154"/>
    <col min="6659" max="6659" width="64.33203125" style="154" customWidth="1"/>
    <col min="6660" max="6660" width="9.44140625" style="154" customWidth="1"/>
    <col min="6661" max="6661" width="12" style="154" customWidth="1"/>
    <col min="6662" max="6664" width="17.109375" style="154" customWidth="1"/>
    <col min="6665" max="6906" width="10" style="154" customWidth="1"/>
    <col min="6907" max="6907" width="70.44140625" style="154" customWidth="1"/>
    <col min="6908" max="6914" width="15" style="154"/>
    <col min="6915" max="6915" width="64.33203125" style="154" customWidth="1"/>
    <col min="6916" max="6916" width="9.44140625" style="154" customWidth="1"/>
    <col min="6917" max="6917" width="12" style="154" customWidth="1"/>
    <col min="6918" max="6920" width="17.109375" style="154" customWidth="1"/>
    <col min="6921" max="7162" width="10" style="154" customWidth="1"/>
    <col min="7163" max="7163" width="70.44140625" style="154" customWidth="1"/>
    <col min="7164" max="7170" width="15" style="154"/>
    <col min="7171" max="7171" width="64.33203125" style="154" customWidth="1"/>
    <col min="7172" max="7172" width="9.44140625" style="154" customWidth="1"/>
    <col min="7173" max="7173" width="12" style="154" customWidth="1"/>
    <col min="7174" max="7176" width="17.109375" style="154" customWidth="1"/>
    <col min="7177" max="7418" width="10" style="154" customWidth="1"/>
    <col min="7419" max="7419" width="70.44140625" style="154" customWidth="1"/>
    <col min="7420" max="7426" width="15" style="154"/>
    <col min="7427" max="7427" width="64.33203125" style="154" customWidth="1"/>
    <col min="7428" max="7428" width="9.44140625" style="154" customWidth="1"/>
    <col min="7429" max="7429" width="12" style="154" customWidth="1"/>
    <col min="7430" max="7432" width="17.109375" style="154" customWidth="1"/>
    <col min="7433" max="7674" width="10" style="154" customWidth="1"/>
    <col min="7675" max="7675" width="70.44140625" style="154" customWidth="1"/>
    <col min="7676" max="7682" width="15" style="154"/>
    <col min="7683" max="7683" width="64.33203125" style="154" customWidth="1"/>
    <col min="7684" max="7684" width="9.44140625" style="154" customWidth="1"/>
    <col min="7685" max="7685" width="12" style="154" customWidth="1"/>
    <col min="7686" max="7688" width="17.109375" style="154" customWidth="1"/>
    <col min="7689" max="7930" width="10" style="154" customWidth="1"/>
    <col min="7931" max="7931" width="70.44140625" style="154" customWidth="1"/>
    <col min="7932" max="7938" width="15" style="154"/>
    <col min="7939" max="7939" width="64.33203125" style="154" customWidth="1"/>
    <col min="7940" max="7940" width="9.44140625" style="154" customWidth="1"/>
    <col min="7941" max="7941" width="12" style="154" customWidth="1"/>
    <col min="7942" max="7944" width="17.109375" style="154" customWidth="1"/>
    <col min="7945" max="8186" width="10" style="154" customWidth="1"/>
    <col min="8187" max="8187" width="70.44140625" style="154" customWidth="1"/>
    <col min="8188" max="8194" width="15" style="154"/>
    <col min="8195" max="8195" width="64.33203125" style="154" customWidth="1"/>
    <col min="8196" max="8196" width="9.44140625" style="154" customWidth="1"/>
    <col min="8197" max="8197" width="12" style="154" customWidth="1"/>
    <col min="8198" max="8200" width="17.109375" style="154" customWidth="1"/>
    <col min="8201" max="8442" width="10" style="154" customWidth="1"/>
    <col min="8443" max="8443" width="70.44140625" style="154" customWidth="1"/>
    <col min="8444" max="8450" width="15" style="154"/>
    <col min="8451" max="8451" width="64.33203125" style="154" customWidth="1"/>
    <col min="8452" max="8452" width="9.44140625" style="154" customWidth="1"/>
    <col min="8453" max="8453" width="12" style="154" customWidth="1"/>
    <col min="8454" max="8456" width="17.109375" style="154" customWidth="1"/>
    <col min="8457" max="8698" width="10" style="154" customWidth="1"/>
    <col min="8699" max="8699" width="70.44140625" style="154" customWidth="1"/>
    <col min="8700" max="8706" width="15" style="154"/>
    <col min="8707" max="8707" width="64.33203125" style="154" customWidth="1"/>
    <col min="8708" max="8708" width="9.44140625" style="154" customWidth="1"/>
    <col min="8709" max="8709" width="12" style="154" customWidth="1"/>
    <col min="8710" max="8712" width="17.109375" style="154" customWidth="1"/>
    <col min="8713" max="8954" width="10" style="154" customWidth="1"/>
    <col min="8955" max="8955" width="70.44140625" style="154" customWidth="1"/>
    <col min="8956" max="8962" width="15" style="154"/>
    <col min="8963" max="8963" width="64.33203125" style="154" customWidth="1"/>
    <col min="8964" max="8964" width="9.44140625" style="154" customWidth="1"/>
    <col min="8965" max="8965" width="12" style="154" customWidth="1"/>
    <col min="8966" max="8968" width="17.109375" style="154" customWidth="1"/>
    <col min="8969" max="9210" width="10" style="154" customWidth="1"/>
    <col min="9211" max="9211" width="70.44140625" style="154" customWidth="1"/>
    <col min="9212" max="9218" width="15" style="154"/>
    <col min="9219" max="9219" width="64.33203125" style="154" customWidth="1"/>
    <col min="9220" max="9220" width="9.44140625" style="154" customWidth="1"/>
    <col min="9221" max="9221" width="12" style="154" customWidth="1"/>
    <col min="9222" max="9224" width="17.109375" style="154" customWidth="1"/>
    <col min="9225" max="9466" width="10" style="154" customWidth="1"/>
    <col min="9467" max="9467" width="70.44140625" style="154" customWidth="1"/>
    <col min="9468" max="9474" width="15" style="154"/>
    <col min="9475" max="9475" width="64.33203125" style="154" customWidth="1"/>
    <col min="9476" max="9476" width="9.44140625" style="154" customWidth="1"/>
    <col min="9477" max="9477" width="12" style="154" customWidth="1"/>
    <col min="9478" max="9480" width="17.109375" style="154" customWidth="1"/>
    <col min="9481" max="9722" width="10" style="154" customWidth="1"/>
    <col min="9723" max="9723" width="70.44140625" style="154" customWidth="1"/>
    <col min="9724" max="9730" width="15" style="154"/>
    <col min="9731" max="9731" width="64.33203125" style="154" customWidth="1"/>
    <col min="9732" max="9732" width="9.44140625" style="154" customWidth="1"/>
    <col min="9733" max="9733" width="12" style="154" customWidth="1"/>
    <col min="9734" max="9736" width="17.109375" style="154" customWidth="1"/>
    <col min="9737" max="9978" width="10" style="154" customWidth="1"/>
    <col min="9979" max="9979" width="70.44140625" style="154" customWidth="1"/>
    <col min="9980" max="9986" width="15" style="154"/>
    <col min="9987" max="9987" width="64.33203125" style="154" customWidth="1"/>
    <col min="9988" max="9988" width="9.44140625" style="154" customWidth="1"/>
    <col min="9989" max="9989" width="12" style="154" customWidth="1"/>
    <col min="9990" max="9992" width="17.109375" style="154" customWidth="1"/>
    <col min="9993" max="10234" width="10" style="154" customWidth="1"/>
    <col min="10235" max="10235" width="70.44140625" style="154" customWidth="1"/>
    <col min="10236" max="10242" width="15" style="154"/>
    <col min="10243" max="10243" width="64.33203125" style="154" customWidth="1"/>
    <col min="10244" max="10244" width="9.44140625" style="154" customWidth="1"/>
    <col min="10245" max="10245" width="12" style="154" customWidth="1"/>
    <col min="10246" max="10248" width="17.109375" style="154" customWidth="1"/>
    <col min="10249" max="10490" width="10" style="154" customWidth="1"/>
    <col min="10491" max="10491" width="70.44140625" style="154" customWidth="1"/>
    <col min="10492" max="10498" width="15" style="154"/>
    <col min="10499" max="10499" width="64.33203125" style="154" customWidth="1"/>
    <col min="10500" max="10500" width="9.44140625" style="154" customWidth="1"/>
    <col min="10501" max="10501" width="12" style="154" customWidth="1"/>
    <col min="10502" max="10504" width="17.109375" style="154" customWidth="1"/>
    <col min="10505" max="10746" width="10" style="154" customWidth="1"/>
    <col min="10747" max="10747" width="70.44140625" style="154" customWidth="1"/>
    <col min="10748" max="10754" width="15" style="154"/>
    <col min="10755" max="10755" width="64.33203125" style="154" customWidth="1"/>
    <col min="10756" max="10756" width="9.44140625" style="154" customWidth="1"/>
    <col min="10757" max="10757" width="12" style="154" customWidth="1"/>
    <col min="10758" max="10760" width="17.109375" style="154" customWidth="1"/>
    <col min="10761" max="11002" width="10" style="154" customWidth="1"/>
    <col min="11003" max="11003" width="70.44140625" style="154" customWidth="1"/>
    <col min="11004" max="11010" width="15" style="154"/>
    <col min="11011" max="11011" width="64.33203125" style="154" customWidth="1"/>
    <col min="11012" max="11012" width="9.44140625" style="154" customWidth="1"/>
    <col min="11013" max="11013" width="12" style="154" customWidth="1"/>
    <col min="11014" max="11016" width="17.109375" style="154" customWidth="1"/>
    <col min="11017" max="11258" width="10" style="154" customWidth="1"/>
    <col min="11259" max="11259" width="70.44140625" style="154" customWidth="1"/>
    <col min="11260" max="11266" width="15" style="154"/>
    <col min="11267" max="11267" width="64.33203125" style="154" customWidth="1"/>
    <col min="11268" max="11268" width="9.44140625" style="154" customWidth="1"/>
    <col min="11269" max="11269" width="12" style="154" customWidth="1"/>
    <col min="11270" max="11272" width="17.109375" style="154" customWidth="1"/>
    <col min="11273" max="11514" width="10" style="154" customWidth="1"/>
    <col min="11515" max="11515" width="70.44140625" style="154" customWidth="1"/>
    <col min="11516" max="11522" width="15" style="154"/>
    <col min="11523" max="11523" width="64.33203125" style="154" customWidth="1"/>
    <col min="11524" max="11524" width="9.44140625" style="154" customWidth="1"/>
    <col min="11525" max="11525" width="12" style="154" customWidth="1"/>
    <col min="11526" max="11528" width="17.109375" style="154" customWidth="1"/>
    <col min="11529" max="11770" width="10" style="154" customWidth="1"/>
    <col min="11771" max="11771" width="70.44140625" style="154" customWidth="1"/>
    <col min="11772" max="11778" width="15" style="154"/>
    <col min="11779" max="11779" width="64.33203125" style="154" customWidth="1"/>
    <col min="11780" max="11780" width="9.44140625" style="154" customWidth="1"/>
    <col min="11781" max="11781" width="12" style="154" customWidth="1"/>
    <col min="11782" max="11784" width="17.109375" style="154" customWidth="1"/>
    <col min="11785" max="12026" width="10" style="154" customWidth="1"/>
    <col min="12027" max="12027" width="70.44140625" style="154" customWidth="1"/>
    <col min="12028" max="12034" width="15" style="154"/>
    <col min="12035" max="12035" width="64.33203125" style="154" customWidth="1"/>
    <col min="12036" max="12036" width="9.44140625" style="154" customWidth="1"/>
    <col min="12037" max="12037" width="12" style="154" customWidth="1"/>
    <col min="12038" max="12040" width="17.109375" style="154" customWidth="1"/>
    <col min="12041" max="12282" width="10" style="154" customWidth="1"/>
    <col min="12283" max="12283" width="70.44140625" style="154" customWidth="1"/>
    <col min="12284" max="12290" width="15" style="154"/>
    <col min="12291" max="12291" width="64.33203125" style="154" customWidth="1"/>
    <col min="12292" max="12292" width="9.44140625" style="154" customWidth="1"/>
    <col min="12293" max="12293" width="12" style="154" customWidth="1"/>
    <col min="12294" max="12296" width="17.109375" style="154" customWidth="1"/>
    <col min="12297" max="12538" width="10" style="154" customWidth="1"/>
    <col min="12539" max="12539" width="70.44140625" style="154" customWidth="1"/>
    <col min="12540" max="12546" width="15" style="154"/>
    <col min="12547" max="12547" width="64.33203125" style="154" customWidth="1"/>
    <col min="12548" max="12548" width="9.44140625" style="154" customWidth="1"/>
    <col min="12549" max="12549" width="12" style="154" customWidth="1"/>
    <col min="12550" max="12552" width="17.109375" style="154" customWidth="1"/>
    <col min="12553" max="12794" width="10" style="154" customWidth="1"/>
    <col min="12795" max="12795" width="70.44140625" style="154" customWidth="1"/>
    <col min="12796" max="12802" width="15" style="154"/>
    <col min="12803" max="12803" width="64.33203125" style="154" customWidth="1"/>
    <col min="12804" max="12804" width="9.44140625" style="154" customWidth="1"/>
    <col min="12805" max="12805" width="12" style="154" customWidth="1"/>
    <col min="12806" max="12808" width="17.109375" style="154" customWidth="1"/>
    <col min="12809" max="13050" width="10" style="154" customWidth="1"/>
    <col min="13051" max="13051" width="70.44140625" style="154" customWidth="1"/>
    <col min="13052" max="13058" width="15" style="154"/>
    <col min="13059" max="13059" width="64.33203125" style="154" customWidth="1"/>
    <col min="13060" max="13060" width="9.44140625" style="154" customWidth="1"/>
    <col min="13061" max="13061" width="12" style="154" customWidth="1"/>
    <col min="13062" max="13064" width="17.109375" style="154" customWidth="1"/>
    <col min="13065" max="13306" width="10" style="154" customWidth="1"/>
    <col min="13307" max="13307" width="70.44140625" style="154" customWidth="1"/>
    <col min="13308" max="13314" width="15" style="154"/>
    <col min="13315" max="13315" width="64.33203125" style="154" customWidth="1"/>
    <col min="13316" max="13316" width="9.44140625" style="154" customWidth="1"/>
    <col min="13317" max="13317" width="12" style="154" customWidth="1"/>
    <col min="13318" max="13320" width="17.109375" style="154" customWidth="1"/>
    <col min="13321" max="13562" width="10" style="154" customWidth="1"/>
    <col min="13563" max="13563" width="70.44140625" style="154" customWidth="1"/>
    <col min="13564" max="13570" width="15" style="154"/>
    <col min="13571" max="13571" width="64.33203125" style="154" customWidth="1"/>
    <col min="13572" max="13572" width="9.44140625" style="154" customWidth="1"/>
    <col min="13573" max="13573" width="12" style="154" customWidth="1"/>
    <col min="13574" max="13576" width="17.109375" style="154" customWidth="1"/>
    <col min="13577" max="13818" width="10" style="154" customWidth="1"/>
    <col min="13819" max="13819" width="70.44140625" style="154" customWidth="1"/>
    <col min="13820" max="13826" width="15" style="154"/>
    <col min="13827" max="13827" width="64.33203125" style="154" customWidth="1"/>
    <col min="13828" max="13828" width="9.44140625" style="154" customWidth="1"/>
    <col min="13829" max="13829" width="12" style="154" customWidth="1"/>
    <col min="13830" max="13832" width="17.109375" style="154" customWidth="1"/>
    <col min="13833" max="14074" width="10" style="154" customWidth="1"/>
    <col min="14075" max="14075" width="70.44140625" style="154" customWidth="1"/>
    <col min="14076" max="14082" width="15" style="154"/>
    <col min="14083" max="14083" width="64.33203125" style="154" customWidth="1"/>
    <col min="14084" max="14084" width="9.44140625" style="154" customWidth="1"/>
    <col min="14085" max="14085" width="12" style="154" customWidth="1"/>
    <col min="14086" max="14088" width="17.109375" style="154" customWidth="1"/>
    <col min="14089" max="14330" width="10" style="154" customWidth="1"/>
    <col min="14331" max="14331" width="70.44140625" style="154" customWidth="1"/>
    <col min="14332" max="14338" width="15" style="154"/>
    <col min="14339" max="14339" width="64.33203125" style="154" customWidth="1"/>
    <col min="14340" max="14340" width="9.44140625" style="154" customWidth="1"/>
    <col min="14341" max="14341" width="12" style="154" customWidth="1"/>
    <col min="14342" max="14344" width="17.109375" style="154" customWidth="1"/>
    <col min="14345" max="14586" width="10" style="154" customWidth="1"/>
    <col min="14587" max="14587" width="70.44140625" style="154" customWidth="1"/>
    <col min="14588" max="14594" width="15" style="154"/>
    <col min="14595" max="14595" width="64.33203125" style="154" customWidth="1"/>
    <col min="14596" max="14596" width="9.44140625" style="154" customWidth="1"/>
    <col min="14597" max="14597" width="12" style="154" customWidth="1"/>
    <col min="14598" max="14600" width="17.109375" style="154" customWidth="1"/>
    <col min="14601" max="14842" width="10" style="154" customWidth="1"/>
    <col min="14843" max="14843" width="70.44140625" style="154" customWidth="1"/>
    <col min="14844" max="14850" width="15" style="154"/>
    <col min="14851" max="14851" width="64.33203125" style="154" customWidth="1"/>
    <col min="14852" max="14852" width="9.44140625" style="154" customWidth="1"/>
    <col min="14853" max="14853" width="12" style="154" customWidth="1"/>
    <col min="14854" max="14856" width="17.109375" style="154" customWidth="1"/>
    <col min="14857" max="15098" width="10" style="154" customWidth="1"/>
    <col min="15099" max="15099" width="70.44140625" style="154" customWidth="1"/>
    <col min="15100" max="15106" width="15" style="154"/>
    <col min="15107" max="15107" width="64.33203125" style="154" customWidth="1"/>
    <col min="15108" max="15108" width="9.44140625" style="154" customWidth="1"/>
    <col min="15109" max="15109" width="12" style="154" customWidth="1"/>
    <col min="15110" max="15112" width="17.109375" style="154" customWidth="1"/>
    <col min="15113" max="15354" width="10" style="154" customWidth="1"/>
    <col min="15355" max="15355" width="70.44140625" style="154" customWidth="1"/>
    <col min="15356" max="15362" width="15" style="154"/>
    <col min="15363" max="15363" width="64.33203125" style="154" customWidth="1"/>
    <col min="15364" max="15364" width="9.44140625" style="154" customWidth="1"/>
    <col min="15365" max="15365" width="12" style="154" customWidth="1"/>
    <col min="15366" max="15368" width="17.109375" style="154" customWidth="1"/>
    <col min="15369" max="15610" width="10" style="154" customWidth="1"/>
    <col min="15611" max="15611" width="70.44140625" style="154" customWidth="1"/>
    <col min="15612" max="15618" width="15" style="154"/>
    <col min="15619" max="15619" width="64.33203125" style="154" customWidth="1"/>
    <col min="15620" max="15620" width="9.44140625" style="154" customWidth="1"/>
    <col min="15621" max="15621" width="12" style="154" customWidth="1"/>
    <col min="15622" max="15624" width="17.109375" style="154" customWidth="1"/>
    <col min="15625" max="15866" width="10" style="154" customWidth="1"/>
    <col min="15867" max="15867" width="70.44140625" style="154" customWidth="1"/>
    <col min="15868" max="15874" width="15" style="154"/>
    <col min="15875" max="15875" width="64.33203125" style="154" customWidth="1"/>
    <col min="15876" max="15876" width="9.44140625" style="154" customWidth="1"/>
    <col min="15877" max="15877" width="12" style="154" customWidth="1"/>
    <col min="15878" max="15880" width="17.109375" style="154" customWidth="1"/>
    <col min="15881" max="16122" width="10" style="154" customWidth="1"/>
    <col min="16123" max="16123" width="70.44140625" style="154" customWidth="1"/>
    <col min="16124" max="16130" width="15" style="154"/>
    <col min="16131" max="16131" width="64.33203125" style="154" customWidth="1"/>
    <col min="16132" max="16132" width="9.44140625" style="154" customWidth="1"/>
    <col min="16133" max="16133" width="12" style="154" customWidth="1"/>
    <col min="16134" max="16136" width="17.109375" style="154" customWidth="1"/>
    <col min="16137" max="16378" width="10" style="154" customWidth="1"/>
    <col min="16379" max="16379" width="70.44140625" style="154" customWidth="1"/>
    <col min="16380" max="16384" width="15" style="154"/>
  </cols>
  <sheetData>
    <row r="1" spans="1:9" ht="15.6">
      <c r="A1" s="207"/>
      <c r="B1" s="207"/>
      <c r="C1" s="207"/>
      <c r="D1" s="249" t="s">
        <v>0</v>
      </c>
      <c r="E1" s="249"/>
      <c r="F1" s="249"/>
      <c r="G1" s="249"/>
      <c r="H1" s="249"/>
    </row>
    <row r="2" spans="1:9" ht="15.6">
      <c r="A2" s="207"/>
      <c r="B2" s="207"/>
      <c r="C2" s="207"/>
      <c r="D2" s="249" t="s">
        <v>1</v>
      </c>
      <c r="E2" s="249"/>
      <c r="F2" s="249"/>
      <c r="G2" s="249"/>
      <c r="H2" s="249"/>
    </row>
    <row r="3" spans="1:9" ht="15.6">
      <c r="A3" s="207"/>
      <c r="B3" s="207"/>
      <c r="C3" s="207"/>
      <c r="D3" s="249" t="s">
        <v>2</v>
      </c>
      <c r="E3" s="249"/>
      <c r="F3" s="249"/>
      <c r="G3" s="249"/>
      <c r="H3" s="249"/>
    </row>
    <row r="4" spans="1:9" ht="15.6">
      <c r="A4" s="207"/>
      <c r="B4" s="207"/>
      <c r="C4" s="207"/>
      <c r="D4" s="249" t="s">
        <v>3</v>
      </c>
      <c r="E4" s="249"/>
      <c r="F4" s="249"/>
      <c r="G4" s="249"/>
      <c r="H4" s="249"/>
    </row>
    <row r="5" spans="1:9" ht="15.6">
      <c r="A5" s="207"/>
      <c r="B5" s="207"/>
      <c r="C5" s="207"/>
      <c r="D5" s="249" t="s">
        <v>4</v>
      </c>
      <c r="E5" s="249"/>
      <c r="F5" s="249"/>
      <c r="G5" s="249"/>
      <c r="H5" s="249"/>
    </row>
    <row r="6" spans="1:9" ht="15.6">
      <c r="A6" s="207"/>
      <c r="B6" s="207"/>
      <c r="C6" s="207"/>
      <c r="D6" s="249" t="s">
        <v>5</v>
      </c>
      <c r="E6" s="249"/>
      <c r="F6" s="249"/>
      <c r="G6" s="249"/>
      <c r="H6" s="249"/>
    </row>
    <row r="7" spans="1:9" ht="15.6">
      <c r="A7" s="207"/>
      <c r="B7" s="207"/>
      <c r="C7" s="207"/>
      <c r="D7" s="249" t="s">
        <v>447</v>
      </c>
      <c r="E7" s="249"/>
      <c r="F7" s="249"/>
      <c r="G7" s="249"/>
      <c r="H7" s="249"/>
    </row>
    <row r="8" spans="1:9" ht="15.6">
      <c r="A8" s="207"/>
      <c r="B8" s="207"/>
      <c r="C8" s="207"/>
      <c r="D8" s="249"/>
      <c r="E8" s="249"/>
      <c r="F8" s="249"/>
      <c r="G8" s="249"/>
      <c r="H8" s="249"/>
    </row>
    <row r="9" spans="1:9" ht="15.6">
      <c r="A9" s="208"/>
      <c r="B9" s="208"/>
      <c r="C9" s="208"/>
      <c r="D9" s="253"/>
      <c r="E9" s="253"/>
      <c r="F9" s="253"/>
      <c r="G9" s="253"/>
      <c r="H9" s="253"/>
    </row>
    <row r="10" spans="1:9" ht="60" customHeight="1">
      <c r="A10" s="254" t="s">
        <v>378</v>
      </c>
      <c r="B10" s="254"/>
      <c r="C10" s="254"/>
      <c r="D10" s="254"/>
      <c r="E10" s="254"/>
      <c r="F10" s="254"/>
      <c r="G10" s="254"/>
      <c r="H10" s="254"/>
    </row>
    <row r="11" spans="1:9" ht="15" customHeight="1">
      <c r="A11" s="168"/>
      <c r="B11" s="209"/>
      <c r="C11" s="209"/>
      <c r="D11" s="156"/>
      <c r="E11" s="156"/>
      <c r="F11" s="156"/>
    </row>
    <row r="12" spans="1:9" ht="24" customHeight="1">
      <c r="A12" s="252" t="s">
        <v>6</v>
      </c>
      <c r="B12" s="252" t="s">
        <v>7</v>
      </c>
      <c r="C12" s="252"/>
      <c r="D12" s="258" t="s">
        <v>438</v>
      </c>
      <c r="E12" s="259"/>
      <c r="F12" s="255" t="s">
        <v>276</v>
      </c>
      <c r="G12" s="256"/>
      <c r="H12" s="257"/>
    </row>
    <row r="13" spans="1:9" ht="30" customHeight="1">
      <c r="A13" s="252"/>
      <c r="B13" s="221" t="s">
        <v>11</v>
      </c>
      <c r="C13" s="221" t="s">
        <v>12</v>
      </c>
      <c r="D13" s="235" t="s">
        <v>439</v>
      </c>
      <c r="E13" s="235" t="s">
        <v>440</v>
      </c>
      <c r="F13" s="222" t="s">
        <v>9</v>
      </c>
      <c r="G13" s="222" t="s">
        <v>10</v>
      </c>
      <c r="H13" s="223" t="s">
        <v>375</v>
      </c>
    </row>
    <row r="14" spans="1:9" ht="15.6">
      <c r="A14" s="210" t="s">
        <v>13</v>
      </c>
      <c r="B14" s="211" t="s">
        <v>14</v>
      </c>
      <c r="C14" s="212"/>
      <c r="D14" s="224">
        <f>D15+D16+D17+D18+D19</f>
        <v>9495.2999999999993</v>
      </c>
      <c r="E14" s="224">
        <f t="shared" ref="E14" si="0">E15+E16+E17+E18+E19</f>
        <v>432</v>
      </c>
      <c r="F14" s="224">
        <f>F15+F16+F17+F18+F19</f>
        <v>9927.2999999999993</v>
      </c>
      <c r="G14" s="224">
        <f t="shared" ref="G14:H14" si="1">G15+G16+G17+G18+G19</f>
        <v>7823.0999999999995</v>
      </c>
      <c r="H14" s="224">
        <f t="shared" si="1"/>
        <v>8499.0999999999985</v>
      </c>
      <c r="I14" s="157"/>
    </row>
    <row r="15" spans="1:9" ht="62.4">
      <c r="A15" s="225" t="s">
        <v>15</v>
      </c>
      <c r="B15" s="214"/>
      <c r="C15" s="214" t="s">
        <v>16</v>
      </c>
      <c r="D15" s="234">
        <f>Прил5!F13</f>
        <v>235.8</v>
      </c>
      <c r="E15" s="237">
        <f>Прил5!G13</f>
        <v>0</v>
      </c>
      <c r="F15" s="234">
        <f>E15+D15</f>
        <v>235.8</v>
      </c>
      <c r="G15" s="234">
        <f>Прил5!K13</f>
        <v>190.8</v>
      </c>
      <c r="H15" s="234">
        <f>Прил5!N13</f>
        <v>190.8</v>
      </c>
    </row>
    <row r="16" spans="1:9" ht="62.4">
      <c r="A16" s="225" t="s">
        <v>17</v>
      </c>
      <c r="B16" s="214"/>
      <c r="C16" s="214" t="s">
        <v>18</v>
      </c>
      <c r="D16" s="229">
        <f>Прил5!F19</f>
        <v>8884.7999999999993</v>
      </c>
      <c r="E16" s="238">
        <f>Прил5!G19</f>
        <v>419</v>
      </c>
      <c r="F16" s="234">
        <f t="shared" ref="F16:F19" si="2">E16+D16</f>
        <v>9303.7999999999993</v>
      </c>
      <c r="G16" s="229">
        <f>Прил5!K19</f>
        <v>7618.7999999999993</v>
      </c>
      <c r="H16" s="229">
        <f>Прил5!N19</f>
        <v>8294.7999999999993</v>
      </c>
    </row>
    <row r="17" spans="1:8" ht="46.8">
      <c r="A17" s="226" t="s">
        <v>19</v>
      </c>
      <c r="B17" s="212"/>
      <c r="C17" s="214" t="s">
        <v>20</v>
      </c>
      <c r="D17" s="229">
        <f>Прил5!F30</f>
        <v>263.10000000000002</v>
      </c>
      <c r="E17" s="238">
        <f>Прил5!G30</f>
        <v>0</v>
      </c>
      <c r="F17" s="234">
        <f t="shared" si="2"/>
        <v>263.10000000000002</v>
      </c>
      <c r="G17" s="229">
        <f>Прил5!K36</f>
        <v>0</v>
      </c>
      <c r="H17" s="229">
        <f>Прил5!N37</f>
        <v>0</v>
      </c>
    </row>
    <row r="18" spans="1:8" ht="31.2">
      <c r="A18" s="226" t="s">
        <v>23</v>
      </c>
      <c r="B18" s="212"/>
      <c r="C18" s="214" t="s">
        <v>24</v>
      </c>
      <c r="D18" s="229">
        <f>Прил5!F38</f>
        <v>10</v>
      </c>
      <c r="E18" s="238">
        <f>Прил5!G38</f>
        <v>0</v>
      </c>
      <c r="F18" s="234">
        <f t="shared" si="2"/>
        <v>10</v>
      </c>
      <c r="G18" s="229">
        <f>Прил5!K38</f>
        <v>5</v>
      </c>
      <c r="H18" s="229">
        <f>Прил5!N38</f>
        <v>5</v>
      </c>
    </row>
    <row r="19" spans="1:8" ht="15.6">
      <c r="A19" s="227" t="s">
        <v>25</v>
      </c>
      <c r="B19" s="228"/>
      <c r="C19" s="228" t="s">
        <v>26</v>
      </c>
      <c r="D19" s="229">
        <f>Прил5!F44</f>
        <v>101.6</v>
      </c>
      <c r="E19" s="238">
        <f>Прил5!G44</f>
        <v>13</v>
      </c>
      <c r="F19" s="234">
        <f t="shared" si="2"/>
        <v>114.6</v>
      </c>
      <c r="G19" s="229">
        <f>Прил5!K44</f>
        <v>8.5</v>
      </c>
      <c r="H19" s="229">
        <f>Прил5!N44</f>
        <v>8.5</v>
      </c>
    </row>
    <row r="20" spans="1:8" ht="15.6">
      <c r="A20" s="213" t="s">
        <v>27</v>
      </c>
      <c r="B20" s="212" t="s">
        <v>28</v>
      </c>
      <c r="C20" s="212"/>
      <c r="D20" s="224">
        <f>D21</f>
        <v>285.5</v>
      </c>
      <c r="E20" s="224">
        <v>0</v>
      </c>
      <c r="F20" s="224">
        <f t="shared" ref="F20:F36" si="3">D20+E20</f>
        <v>285.5</v>
      </c>
      <c r="G20" s="224">
        <f t="shared" ref="G20:H20" si="4">G21</f>
        <v>317.2</v>
      </c>
      <c r="H20" s="224">
        <f t="shared" si="4"/>
        <v>400.8</v>
      </c>
    </row>
    <row r="21" spans="1:8" ht="15.6">
      <c r="A21" s="226" t="s">
        <v>29</v>
      </c>
      <c r="B21" s="212"/>
      <c r="C21" s="214" t="s">
        <v>30</v>
      </c>
      <c r="D21" s="229">
        <f>Прил5!F56</f>
        <v>285.5</v>
      </c>
      <c r="E21" s="238">
        <f>Прил5!G55</f>
        <v>0</v>
      </c>
      <c r="F21" s="229">
        <f>E21+D21</f>
        <v>285.5</v>
      </c>
      <c r="G21" s="229">
        <f>Прил5!K55</f>
        <v>317.2</v>
      </c>
      <c r="H21" s="229">
        <f>Прил5!N55</f>
        <v>400.8</v>
      </c>
    </row>
    <row r="22" spans="1:8" ht="31.2">
      <c r="A22" s="213" t="s">
        <v>31</v>
      </c>
      <c r="B22" s="212" t="s">
        <v>32</v>
      </c>
      <c r="C22" s="212"/>
      <c r="D22" s="224">
        <f>D23</f>
        <v>745.6</v>
      </c>
      <c r="E22" s="224">
        <v>0</v>
      </c>
      <c r="F22" s="224">
        <f t="shared" si="3"/>
        <v>745.6</v>
      </c>
      <c r="G22" s="224">
        <f t="shared" ref="G22:H22" si="5">G23</f>
        <v>50</v>
      </c>
      <c r="H22" s="224">
        <f t="shared" si="5"/>
        <v>50</v>
      </c>
    </row>
    <row r="23" spans="1:8" ht="31.2">
      <c r="A23" s="226" t="s">
        <v>33</v>
      </c>
      <c r="B23" s="230"/>
      <c r="C23" s="214" t="s">
        <v>34</v>
      </c>
      <c r="D23" s="229">
        <f>Прил5!F64</f>
        <v>745.6</v>
      </c>
      <c r="E23" s="238">
        <f>Прил5!G63</f>
        <v>0</v>
      </c>
      <c r="F23" s="229">
        <f>E23+D23</f>
        <v>745.6</v>
      </c>
      <c r="G23" s="229">
        <f>Прил5!K64</f>
        <v>50</v>
      </c>
      <c r="H23" s="229">
        <f>Прил5!N64</f>
        <v>50</v>
      </c>
    </row>
    <row r="24" spans="1:8" ht="15.6">
      <c r="A24" s="215" t="s">
        <v>35</v>
      </c>
      <c r="B24" s="212" t="s">
        <v>36</v>
      </c>
      <c r="C24" s="212"/>
      <c r="D24" s="224">
        <f>D25+D26</f>
        <v>3556</v>
      </c>
      <c r="E24" s="224">
        <v>0</v>
      </c>
      <c r="F24" s="224">
        <f t="shared" si="3"/>
        <v>3556</v>
      </c>
      <c r="G24" s="224">
        <f t="shared" ref="G24:H24" si="6">G25+G26</f>
        <v>2749.8999999999996</v>
      </c>
      <c r="H24" s="224">
        <f t="shared" si="6"/>
        <v>2737.8</v>
      </c>
    </row>
    <row r="25" spans="1:8" ht="15.6">
      <c r="A25" s="231" t="s">
        <v>37</v>
      </c>
      <c r="B25" s="214"/>
      <c r="C25" s="214" t="s">
        <v>38</v>
      </c>
      <c r="D25" s="229">
        <f>Прил5!F82</f>
        <v>3545</v>
      </c>
      <c r="E25" s="238"/>
      <c r="F25" s="229">
        <f>E25+D25</f>
        <v>3545</v>
      </c>
      <c r="G25" s="229">
        <f>Прил5!K82</f>
        <v>2746.8999999999996</v>
      </c>
      <c r="H25" s="229">
        <f>Прил5!N82</f>
        <v>2734.8</v>
      </c>
    </row>
    <row r="26" spans="1:8" ht="15.6">
      <c r="A26" s="230" t="s">
        <v>39</v>
      </c>
      <c r="B26" s="214"/>
      <c r="C26" s="214" t="s">
        <v>40</v>
      </c>
      <c r="D26" s="229">
        <f>Прил5!F97</f>
        <v>11</v>
      </c>
      <c r="E26" s="238">
        <v>0</v>
      </c>
      <c r="F26" s="229">
        <f>E26+D26</f>
        <v>11</v>
      </c>
      <c r="G26" s="229">
        <f>Прил5!K97</f>
        <v>3</v>
      </c>
      <c r="H26" s="229">
        <f>Прил5!N97</f>
        <v>3</v>
      </c>
    </row>
    <row r="27" spans="1:8" ht="15.6">
      <c r="A27" s="215" t="s">
        <v>41</v>
      </c>
      <c r="B27" s="212" t="s">
        <v>42</v>
      </c>
      <c r="C27" s="212"/>
      <c r="D27" s="224">
        <f>D28+D29+D30</f>
        <v>6283.7999999999993</v>
      </c>
      <c r="E27" s="224">
        <f>E28+E29+E30</f>
        <v>33</v>
      </c>
      <c r="F27" s="224">
        <f t="shared" si="3"/>
        <v>6316.7999999999993</v>
      </c>
      <c r="G27" s="224">
        <f t="shared" ref="G27" si="7">G28+G29+G30</f>
        <v>14265.600000000002</v>
      </c>
      <c r="H27" s="224">
        <f>H28+H29+H30</f>
        <v>716.7</v>
      </c>
    </row>
    <row r="28" spans="1:8" ht="15.6">
      <c r="A28" s="230" t="s">
        <v>43</v>
      </c>
      <c r="B28" s="214"/>
      <c r="C28" s="214" t="s">
        <v>44</v>
      </c>
      <c r="D28" s="229">
        <f>Прил5!F109</f>
        <v>1021.5</v>
      </c>
      <c r="E28" s="238">
        <v>0</v>
      </c>
      <c r="F28" s="229">
        <f>E28+D28</f>
        <v>1021.5</v>
      </c>
      <c r="G28" s="229">
        <f>Прил5!K109</f>
        <v>211</v>
      </c>
      <c r="H28" s="229">
        <f>Прил5!N109</f>
        <v>218.5</v>
      </c>
    </row>
    <row r="29" spans="1:8" ht="15.6">
      <c r="A29" s="230" t="s">
        <v>45</v>
      </c>
      <c r="B29" s="214"/>
      <c r="C29" s="214" t="s">
        <v>46</v>
      </c>
      <c r="D29" s="229">
        <f>Прил5!F117</f>
        <v>979.4</v>
      </c>
      <c r="E29" s="238">
        <f>Прил5!G122</f>
        <v>33</v>
      </c>
      <c r="F29" s="229">
        <f>E29+D29</f>
        <v>1012.4</v>
      </c>
      <c r="G29" s="229">
        <f>Прил5!K117</f>
        <v>13315.200000000003</v>
      </c>
      <c r="H29" s="229">
        <f>Прил5!N117</f>
        <v>11.2</v>
      </c>
    </row>
    <row r="30" spans="1:8" ht="15.6">
      <c r="A30" s="230" t="s">
        <v>47</v>
      </c>
      <c r="B30" s="214"/>
      <c r="C30" s="214" t="s">
        <v>48</v>
      </c>
      <c r="D30" s="229">
        <f>Прил5!F132</f>
        <v>4282.8999999999996</v>
      </c>
      <c r="E30" s="238">
        <v>0</v>
      </c>
      <c r="F30" s="229">
        <f>E30+D30</f>
        <v>4282.8999999999996</v>
      </c>
      <c r="G30" s="229">
        <f>Прил5!K132</f>
        <v>739.4</v>
      </c>
      <c r="H30" s="229">
        <f>Прил5!N132</f>
        <v>487</v>
      </c>
    </row>
    <row r="31" spans="1:8" ht="15.6">
      <c r="A31" s="216" t="s">
        <v>49</v>
      </c>
      <c r="B31" s="212" t="s">
        <v>50</v>
      </c>
      <c r="C31" s="212"/>
      <c r="D31" s="224">
        <f>D32</f>
        <v>6955.9</v>
      </c>
      <c r="E31" s="224">
        <f>E32</f>
        <v>-465</v>
      </c>
      <c r="F31" s="224">
        <f t="shared" si="3"/>
        <v>6490.9</v>
      </c>
      <c r="G31" s="224">
        <f t="shared" ref="G31" si="8">G32</f>
        <v>6441.9</v>
      </c>
      <c r="H31" s="224">
        <f>H32</f>
        <v>6618.7999999999993</v>
      </c>
    </row>
    <row r="32" spans="1:8" ht="15.6">
      <c r="A32" s="217" t="s">
        <v>51</v>
      </c>
      <c r="B32" s="212"/>
      <c r="C32" s="214" t="s">
        <v>52</v>
      </c>
      <c r="D32" s="229">
        <f>Прил5!F162</f>
        <v>6955.9</v>
      </c>
      <c r="E32" s="238">
        <f>Прил5!G161</f>
        <v>-465</v>
      </c>
      <c r="F32" s="229">
        <f>E32+D32</f>
        <v>6490.9</v>
      </c>
      <c r="G32" s="229">
        <f>Прил5!K161</f>
        <v>6441.9</v>
      </c>
      <c r="H32" s="229">
        <f>Прил5!N162</f>
        <v>6618.7999999999993</v>
      </c>
    </row>
    <row r="33" spans="1:11" ht="15.6">
      <c r="A33" s="216" t="s">
        <v>53</v>
      </c>
      <c r="B33" s="212" t="s">
        <v>54</v>
      </c>
      <c r="C33" s="212"/>
      <c r="D33" s="224">
        <f>D34+D35</f>
        <v>1019.6</v>
      </c>
      <c r="E33" s="224">
        <v>0</v>
      </c>
      <c r="F33" s="224">
        <f t="shared" si="3"/>
        <v>1019.6</v>
      </c>
      <c r="G33" s="224">
        <f t="shared" ref="G33:H33" si="9">G34+G35</f>
        <v>4246.5</v>
      </c>
      <c r="H33" s="224">
        <f t="shared" si="9"/>
        <v>1150</v>
      </c>
    </row>
    <row r="34" spans="1:11" ht="15.6">
      <c r="A34" s="217" t="s">
        <v>55</v>
      </c>
      <c r="B34" s="212"/>
      <c r="C34" s="214" t="s">
        <v>56</v>
      </c>
      <c r="D34" s="229">
        <f>Прил5!F171</f>
        <v>1019.6</v>
      </c>
      <c r="E34" s="238">
        <f>Прил5!G170</f>
        <v>0</v>
      </c>
      <c r="F34" s="229">
        <f>E34+D34</f>
        <v>1019.6</v>
      </c>
      <c r="G34" s="229">
        <f>Прил5!K171</f>
        <v>1100</v>
      </c>
      <c r="H34" s="229">
        <f>Прил5!N171</f>
        <v>1150</v>
      </c>
    </row>
    <row r="35" spans="1:11" ht="15.6">
      <c r="A35" s="217" t="s">
        <v>380</v>
      </c>
      <c r="B35" s="212"/>
      <c r="C35" s="214" t="s">
        <v>383</v>
      </c>
      <c r="D35" s="229">
        <f>Прил5!F177</f>
        <v>0</v>
      </c>
      <c r="E35" s="238">
        <v>0</v>
      </c>
      <c r="F35" s="229">
        <f t="shared" si="3"/>
        <v>0</v>
      </c>
      <c r="G35" s="229">
        <f>Прил5!I177</f>
        <v>3146.4999999999995</v>
      </c>
      <c r="H35" s="229">
        <f>Прил5!N177</f>
        <v>0</v>
      </c>
    </row>
    <row r="36" spans="1:11" ht="15.6">
      <c r="A36" s="216" t="s">
        <v>57</v>
      </c>
      <c r="B36" s="212" t="s">
        <v>58</v>
      </c>
      <c r="C36" s="212"/>
      <c r="D36" s="224">
        <f>D37</f>
        <v>483.1</v>
      </c>
      <c r="E36" s="224">
        <v>0</v>
      </c>
      <c r="F36" s="224">
        <f t="shared" si="3"/>
        <v>483.1</v>
      </c>
      <c r="G36" s="224">
        <f t="shared" ref="G36:H36" si="10">G37</f>
        <v>455.5</v>
      </c>
      <c r="H36" s="224">
        <f t="shared" si="10"/>
        <v>483.1</v>
      </c>
    </row>
    <row r="37" spans="1:11" ht="15.6">
      <c r="A37" s="232" t="s">
        <v>59</v>
      </c>
      <c r="B37" s="214"/>
      <c r="C37" s="214" t="s">
        <v>60</v>
      </c>
      <c r="D37" s="229">
        <f>Прил5!F184</f>
        <v>483.1</v>
      </c>
      <c r="E37" s="238">
        <f>Прил5!G183</f>
        <v>0</v>
      </c>
      <c r="F37" s="229">
        <f>E37+D37</f>
        <v>483.1</v>
      </c>
      <c r="G37" s="229">
        <f>Прил5!K183</f>
        <v>455.5</v>
      </c>
      <c r="H37" s="229">
        <f>Прил5!N184</f>
        <v>483.1</v>
      </c>
    </row>
    <row r="38" spans="1:11" ht="31.2">
      <c r="A38" s="184" t="s">
        <v>433</v>
      </c>
      <c r="B38" s="219"/>
      <c r="C38" s="219"/>
      <c r="D38" s="224">
        <f>D14+D20+D22+D24+D27+D31+D33+D36</f>
        <v>28824.799999999996</v>
      </c>
      <c r="E38" s="224">
        <f>E14+E20+E22+E24+E27+E31+E33+E36</f>
        <v>0</v>
      </c>
      <c r="F38" s="224">
        <f>F36+F33+F31+F27+F24+F22+F20+F14</f>
        <v>28824.799999999996</v>
      </c>
      <c r="G38" s="224">
        <f>G14+G20+G22+G24+G27+G31+G33+G36</f>
        <v>36349.700000000004</v>
      </c>
      <c r="H38" s="224">
        <f>H14+H20+H22+H24+H27+H31+H33+H36</f>
        <v>20656.299999999996</v>
      </c>
    </row>
    <row r="39" spans="1:11" ht="15.6">
      <c r="A39" s="233" t="s">
        <v>61</v>
      </c>
      <c r="B39" s="219"/>
      <c r="C39" s="220"/>
      <c r="D39" s="224">
        <f>Прил5!F191</f>
        <v>0</v>
      </c>
      <c r="E39" s="224"/>
      <c r="F39" s="224"/>
      <c r="G39" s="224">
        <v>843.1</v>
      </c>
      <c r="H39" s="224">
        <f>Прил5!N191</f>
        <v>864.6</v>
      </c>
    </row>
    <row r="40" spans="1:11" ht="15.6">
      <c r="A40" s="218" t="s">
        <v>62</v>
      </c>
      <c r="B40" s="219"/>
      <c r="C40" s="219"/>
      <c r="D40" s="224">
        <f>D38+D39</f>
        <v>28824.799999999996</v>
      </c>
      <c r="E40" s="224">
        <f>E38+E39</f>
        <v>0</v>
      </c>
      <c r="F40" s="224">
        <f t="shared" ref="F40" si="11">F38+F39</f>
        <v>28824.799999999996</v>
      </c>
      <c r="G40" s="224">
        <f>G38+G39</f>
        <v>37192.800000000003</v>
      </c>
      <c r="H40" s="224">
        <f t="shared" ref="H40" si="12">H38+H39</f>
        <v>21520.899999999994</v>
      </c>
      <c r="I40" s="167"/>
      <c r="J40" s="167"/>
      <c r="K40" s="167"/>
    </row>
    <row r="41" spans="1:11" ht="15.6">
      <c r="A41" s="158"/>
      <c r="B41" s="250"/>
      <c r="C41" s="250"/>
      <c r="D41" s="159"/>
      <c r="E41" s="159"/>
      <c r="F41" s="159"/>
      <c r="G41" s="159"/>
      <c r="H41" s="159"/>
      <c r="I41" s="247"/>
    </row>
    <row r="42" spans="1:11" ht="15.6">
      <c r="A42" s="158"/>
      <c r="B42" s="251"/>
      <c r="C42" s="251"/>
      <c r="D42" s="160"/>
      <c r="E42" s="160"/>
      <c r="F42" s="160"/>
      <c r="G42" s="160"/>
      <c r="H42" s="160"/>
    </row>
    <row r="43" spans="1:11" s="203" customFormat="1" ht="18">
      <c r="A43" s="161"/>
      <c r="B43" s="161"/>
      <c r="C43" s="201"/>
      <c r="D43" s="202"/>
      <c r="E43" s="202"/>
      <c r="F43" s="202"/>
    </row>
    <row r="44" spans="1:11" s="203" customFormat="1" ht="18">
      <c r="A44" s="162"/>
      <c r="B44" s="163"/>
      <c r="C44" s="201"/>
      <c r="D44" s="202"/>
      <c r="E44" s="202"/>
      <c r="F44" s="202"/>
    </row>
    <row r="45" spans="1:11" s="203" customFormat="1" ht="18">
      <c r="A45" s="162"/>
      <c r="B45" s="201"/>
      <c r="C45" s="204"/>
      <c r="D45" s="202"/>
      <c r="E45" s="202"/>
      <c r="F45" s="202"/>
      <c r="H45" s="205"/>
    </row>
    <row r="46" spans="1:11" s="203" customFormat="1" ht="18">
      <c r="A46" s="161"/>
      <c r="B46" s="161"/>
      <c r="C46" s="206"/>
      <c r="D46" s="202"/>
      <c r="E46" s="202"/>
      <c r="F46" s="202"/>
    </row>
    <row r="47" spans="1:11" s="203" customFormat="1" ht="18">
      <c r="A47" s="162"/>
      <c r="B47" s="201"/>
      <c r="C47" s="201"/>
      <c r="D47" s="202"/>
      <c r="E47" s="202"/>
      <c r="F47" s="202"/>
    </row>
    <row r="48" spans="1:11" s="203" customFormat="1">
      <c r="A48" s="164"/>
      <c r="B48" s="201"/>
      <c r="C48" s="201"/>
      <c r="D48" s="202"/>
      <c r="E48" s="202"/>
      <c r="F48" s="202"/>
    </row>
    <row r="49" spans="1:6" s="203" customFormat="1">
      <c r="A49" s="164"/>
      <c r="B49" s="201"/>
      <c r="C49" s="201"/>
      <c r="D49" s="202"/>
      <c r="E49" s="202"/>
      <c r="F49" s="202"/>
    </row>
    <row r="50" spans="1:6" s="203" customFormat="1">
      <c r="A50" s="164"/>
      <c r="B50" s="201"/>
      <c r="C50" s="201"/>
      <c r="D50" s="202"/>
      <c r="E50" s="202"/>
      <c r="F50" s="202"/>
    </row>
    <row r="51" spans="1:6" s="203" customFormat="1">
      <c r="A51" s="164"/>
      <c r="B51" s="201"/>
      <c r="C51" s="201"/>
      <c r="D51" s="202"/>
      <c r="E51" s="202"/>
      <c r="F51" s="202"/>
    </row>
    <row r="52" spans="1:6">
      <c r="A52" s="165"/>
      <c r="B52" s="165"/>
      <c r="C52" s="165"/>
      <c r="D52" s="166"/>
      <c r="E52" s="166"/>
      <c r="F52" s="166"/>
    </row>
  </sheetData>
  <autoFilter ref="A13:K40"/>
  <mergeCells count="16">
    <mergeCell ref="B41:C41"/>
    <mergeCell ref="B42:C42"/>
    <mergeCell ref="A12:A13"/>
    <mergeCell ref="D6:H6"/>
    <mergeCell ref="D7:H7"/>
    <mergeCell ref="D8:H8"/>
    <mergeCell ref="D9:H9"/>
    <mergeCell ref="A10:H10"/>
    <mergeCell ref="B12:C12"/>
    <mergeCell ref="F12:H12"/>
    <mergeCell ref="D12:E12"/>
    <mergeCell ref="D1:H1"/>
    <mergeCell ref="D2:H2"/>
    <mergeCell ref="D3:H3"/>
    <mergeCell ref="D4:H4"/>
    <mergeCell ref="D5:H5"/>
  </mergeCells>
  <pageMargins left="0.74803149606299202" right="0.28999999999999998" top="0.59055118110236204" bottom="0.39370078740157499" header="0.511811023622047" footer="0.511811023622047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39991454817346722"/>
  </sheetPr>
  <dimension ref="A1:WVT199"/>
  <sheetViews>
    <sheetView view="pageBreakPreview" topLeftCell="A34" zoomScaleNormal="85" workbookViewId="0">
      <selection activeCell="A10" sqref="A10:H10"/>
    </sheetView>
  </sheetViews>
  <sheetFormatPr defaultColWidth="9" defaultRowHeight="13.8"/>
  <cols>
    <col min="1" max="1" width="48.33203125" style="22" customWidth="1"/>
    <col min="2" max="2" width="4.44140625" style="13" customWidth="1"/>
    <col min="3" max="3" width="4.5546875" style="13" customWidth="1"/>
    <col min="4" max="4" width="13.33203125" style="13" customWidth="1"/>
    <col min="5" max="5" width="4.44140625" style="13" customWidth="1"/>
    <col min="6" max="6" width="13.33203125" style="13" customWidth="1"/>
    <col min="7" max="7" width="11.88671875" style="13" customWidth="1"/>
    <col min="8" max="8" width="12.44140625" style="23" customWidth="1"/>
    <col min="9" max="9" width="10.44140625" style="22" hidden="1" customWidth="1"/>
    <col min="10" max="10" width="5.5546875" style="22" hidden="1" customWidth="1"/>
    <col min="11" max="12" width="8.88671875" style="22" hidden="1" customWidth="1"/>
    <col min="13" max="13" width="22.44140625" style="22" customWidth="1"/>
    <col min="14" max="15" width="5.88671875" style="22" customWidth="1"/>
    <col min="16" max="16" width="6.109375" style="22" customWidth="1"/>
    <col min="17" max="256" width="9.109375" style="22"/>
    <col min="257" max="257" width="48.33203125" style="22" customWidth="1"/>
    <col min="258" max="258" width="4.44140625" style="22" customWidth="1"/>
    <col min="259" max="259" width="4.5546875" style="22" customWidth="1"/>
    <col min="260" max="260" width="13.33203125" style="22" customWidth="1"/>
    <col min="261" max="261" width="4.44140625" style="22" customWidth="1"/>
    <col min="262" max="262" width="13.33203125" style="22" customWidth="1"/>
    <col min="263" max="263" width="11.88671875" style="22" customWidth="1"/>
    <col min="264" max="264" width="12.44140625" style="22" customWidth="1"/>
    <col min="265" max="268" width="9" style="22" hidden="1" customWidth="1"/>
    <col min="269" max="269" width="22.44140625" style="22" customWidth="1"/>
    <col min="270" max="271" width="5.88671875" style="22" customWidth="1"/>
    <col min="272" max="272" width="6.109375" style="22" customWidth="1"/>
    <col min="273" max="512" width="9.109375" style="22"/>
    <col min="513" max="513" width="48.33203125" style="22" customWidth="1"/>
    <col min="514" max="514" width="4.44140625" style="22" customWidth="1"/>
    <col min="515" max="515" width="4.5546875" style="22" customWidth="1"/>
    <col min="516" max="516" width="13.33203125" style="22" customWidth="1"/>
    <col min="517" max="517" width="4.44140625" style="22" customWidth="1"/>
    <col min="518" max="518" width="13.33203125" style="22" customWidth="1"/>
    <col min="519" max="519" width="11.88671875" style="22" customWidth="1"/>
    <col min="520" max="520" width="12.44140625" style="22" customWidth="1"/>
    <col min="521" max="524" width="9" style="22" hidden="1" customWidth="1"/>
    <col min="525" max="525" width="22.44140625" style="22" customWidth="1"/>
    <col min="526" max="527" width="5.88671875" style="22" customWidth="1"/>
    <col min="528" max="528" width="6.109375" style="22" customWidth="1"/>
    <col min="529" max="768" width="9.109375" style="22"/>
    <col min="769" max="769" width="48.33203125" style="22" customWidth="1"/>
    <col min="770" max="770" width="4.44140625" style="22" customWidth="1"/>
    <col min="771" max="771" width="4.5546875" style="22" customWidth="1"/>
    <col min="772" max="772" width="13.33203125" style="22" customWidth="1"/>
    <col min="773" max="773" width="4.44140625" style="22" customWidth="1"/>
    <col min="774" max="774" width="13.33203125" style="22" customWidth="1"/>
    <col min="775" max="775" width="11.88671875" style="22" customWidth="1"/>
    <col min="776" max="776" width="12.44140625" style="22" customWidth="1"/>
    <col min="777" max="780" width="9" style="22" hidden="1" customWidth="1"/>
    <col min="781" max="781" width="22.44140625" style="22" customWidth="1"/>
    <col min="782" max="783" width="5.88671875" style="22" customWidth="1"/>
    <col min="784" max="784" width="6.109375" style="22" customWidth="1"/>
    <col min="785" max="1024" width="9.109375" style="22"/>
    <col min="1025" max="1025" width="48.33203125" style="22" customWidth="1"/>
    <col min="1026" max="1026" width="4.44140625" style="22" customWidth="1"/>
    <col min="1027" max="1027" width="4.5546875" style="22" customWidth="1"/>
    <col min="1028" max="1028" width="13.33203125" style="22" customWidth="1"/>
    <col min="1029" max="1029" width="4.44140625" style="22" customWidth="1"/>
    <col min="1030" max="1030" width="13.33203125" style="22" customWidth="1"/>
    <col min="1031" max="1031" width="11.88671875" style="22" customWidth="1"/>
    <col min="1032" max="1032" width="12.44140625" style="22" customWidth="1"/>
    <col min="1033" max="1036" width="9" style="22" hidden="1" customWidth="1"/>
    <col min="1037" max="1037" width="22.44140625" style="22" customWidth="1"/>
    <col min="1038" max="1039" width="5.88671875" style="22" customWidth="1"/>
    <col min="1040" max="1040" width="6.109375" style="22" customWidth="1"/>
    <col min="1041" max="1280" width="9.109375" style="22"/>
    <col min="1281" max="1281" width="48.33203125" style="22" customWidth="1"/>
    <col min="1282" max="1282" width="4.44140625" style="22" customWidth="1"/>
    <col min="1283" max="1283" width="4.5546875" style="22" customWidth="1"/>
    <col min="1284" max="1284" width="13.33203125" style="22" customWidth="1"/>
    <col min="1285" max="1285" width="4.44140625" style="22" customWidth="1"/>
    <col min="1286" max="1286" width="13.33203125" style="22" customWidth="1"/>
    <col min="1287" max="1287" width="11.88671875" style="22" customWidth="1"/>
    <col min="1288" max="1288" width="12.44140625" style="22" customWidth="1"/>
    <col min="1289" max="1292" width="9" style="22" hidden="1" customWidth="1"/>
    <col min="1293" max="1293" width="22.44140625" style="22" customWidth="1"/>
    <col min="1294" max="1295" width="5.88671875" style="22" customWidth="1"/>
    <col min="1296" max="1296" width="6.109375" style="22" customWidth="1"/>
    <col min="1297" max="1536" width="9.109375" style="22"/>
    <col min="1537" max="1537" width="48.33203125" style="22" customWidth="1"/>
    <col min="1538" max="1538" width="4.44140625" style="22" customWidth="1"/>
    <col min="1539" max="1539" width="4.5546875" style="22" customWidth="1"/>
    <col min="1540" max="1540" width="13.33203125" style="22" customWidth="1"/>
    <col min="1541" max="1541" width="4.44140625" style="22" customWidth="1"/>
    <col min="1542" max="1542" width="13.33203125" style="22" customWidth="1"/>
    <col min="1543" max="1543" width="11.88671875" style="22" customWidth="1"/>
    <col min="1544" max="1544" width="12.44140625" style="22" customWidth="1"/>
    <col min="1545" max="1548" width="9" style="22" hidden="1" customWidth="1"/>
    <col min="1549" max="1549" width="22.44140625" style="22" customWidth="1"/>
    <col min="1550" max="1551" width="5.88671875" style="22" customWidth="1"/>
    <col min="1552" max="1552" width="6.109375" style="22" customWidth="1"/>
    <col min="1553" max="1792" width="9.109375" style="22"/>
    <col min="1793" max="1793" width="48.33203125" style="22" customWidth="1"/>
    <col min="1794" max="1794" width="4.44140625" style="22" customWidth="1"/>
    <col min="1795" max="1795" width="4.5546875" style="22" customWidth="1"/>
    <col min="1796" max="1796" width="13.33203125" style="22" customWidth="1"/>
    <col min="1797" max="1797" width="4.44140625" style="22" customWidth="1"/>
    <col min="1798" max="1798" width="13.33203125" style="22" customWidth="1"/>
    <col min="1799" max="1799" width="11.88671875" style="22" customWidth="1"/>
    <col min="1800" max="1800" width="12.44140625" style="22" customWidth="1"/>
    <col min="1801" max="1804" width="9" style="22" hidden="1" customWidth="1"/>
    <col min="1805" max="1805" width="22.44140625" style="22" customWidth="1"/>
    <col min="1806" max="1807" width="5.88671875" style="22" customWidth="1"/>
    <col min="1808" max="1808" width="6.109375" style="22" customWidth="1"/>
    <col min="1809" max="2048" width="9.109375" style="22"/>
    <col min="2049" max="2049" width="48.33203125" style="22" customWidth="1"/>
    <col min="2050" max="2050" width="4.44140625" style="22" customWidth="1"/>
    <col min="2051" max="2051" width="4.5546875" style="22" customWidth="1"/>
    <col min="2052" max="2052" width="13.33203125" style="22" customWidth="1"/>
    <col min="2053" max="2053" width="4.44140625" style="22" customWidth="1"/>
    <col min="2054" max="2054" width="13.33203125" style="22" customWidth="1"/>
    <col min="2055" max="2055" width="11.88671875" style="22" customWidth="1"/>
    <col min="2056" max="2056" width="12.44140625" style="22" customWidth="1"/>
    <col min="2057" max="2060" width="9" style="22" hidden="1" customWidth="1"/>
    <col min="2061" max="2061" width="22.44140625" style="22" customWidth="1"/>
    <col min="2062" max="2063" width="5.88671875" style="22" customWidth="1"/>
    <col min="2064" max="2064" width="6.109375" style="22" customWidth="1"/>
    <col min="2065" max="2304" width="9.109375" style="22"/>
    <col min="2305" max="2305" width="48.33203125" style="22" customWidth="1"/>
    <col min="2306" max="2306" width="4.44140625" style="22" customWidth="1"/>
    <col min="2307" max="2307" width="4.5546875" style="22" customWidth="1"/>
    <col min="2308" max="2308" width="13.33203125" style="22" customWidth="1"/>
    <col min="2309" max="2309" width="4.44140625" style="22" customWidth="1"/>
    <col min="2310" max="2310" width="13.33203125" style="22" customWidth="1"/>
    <col min="2311" max="2311" width="11.88671875" style="22" customWidth="1"/>
    <col min="2312" max="2312" width="12.44140625" style="22" customWidth="1"/>
    <col min="2313" max="2316" width="9" style="22" hidden="1" customWidth="1"/>
    <col min="2317" max="2317" width="22.44140625" style="22" customWidth="1"/>
    <col min="2318" max="2319" width="5.88671875" style="22" customWidth="1"/>
    <col min="2320" max="2320" width="6.109375" style="22" customWidth="1"/>
    <col min="2321" max="2560" width="9.109375" style="22"/>
    <col min="2561" max="2561" width="48.33203125" style="22" customWidth="1"/>
    <col min="2562" max="2562" width="4.44140625" style="22" customWidth="1"/>
    <col min="2563" max="2563" width="4.5546875" style="22" customWidth="1"/>
    <col min="2564" max="2564" width="13.33203125" style="22" customWidth="1"/>
    <col min="2565" max="2565" width="4.44140625" style="22" customWidth="1"/>
    <col min="2566" max="2566" width="13.33203125" style="22" customWidth="1"/>
    <col min="2567" max="2567" width="11.88671875" style="22" customWidth="1"/>
    <col min="2568" max="2568" width="12.44140625" style="22" customWidth="1"/>
    <col min="2569" max="2572" width="9" style="22" hidden="1" customWidth="1"/>
    <col min="2573" max="2573" width="22.44140625" style="22" customWidth="1"/>
    <col min="2574" max="2575" width="5.88671875" style="22" customWidth="1"/>
    <col min="2576" max="2576" width="6.109375" style="22" customWidth="1"/>
    <col min="2577" max="2816" width="9.109375" style="22"/>
    <col min="2817" max="2817" width="48.33203125" style="22" customWidth="1"/>
    <col min="2818" max="2818" width="4.44140625" style="22" customWidth="1"/>
    <col min="2819" max="2819" width="4.5546875" style="22" customWidth="1"/>
    <col min="2820" max="2820" width="13.33203125" style="22" customWidth="1"/>
    <col min="2821" max="2821" width="4.44140625" style="22" customWidth="1"/>
    <col min="2822" max="2822" width="13.33203125" style="22" customWidth="1"/>
    <col min="2823" max="2823" width="11.88671875" style="22" customWidth="1"/>
    <col min="2824" max="2824" width="12.44140625" style="22" customWidth="1"/>
    <col min="2825" max="2828" width="9" style="22" hidden="1" customWidth="1"/>
    <col min="2829" max="2829" width="22.44140625" style="22" customWidth="1"/>
    <col min="2830" max="2831" width="5.88671875" style="22" customWidth="1"/>
    <col min="2832" max="2832" width="6.109375" style="22" customWidth="1"/>
    <col min="2833" max="3072" width="9.109375" style="22"/>
    <col min="3073" max="3073" width="48.33203125" style="22" customWidth="1"/>
    <col min="3074" max="3074" width="4.44140625" style="22" customWidth="1"/>
    <col min="3075" max="3075" width="4.5546875" style="22" customWidth="1"/>
    <col min="3076" max="3076" width="13.33203125" style="22" customWidth="1"/>
    <col min="3077" max="3077" width="4.44140625" style="22" customWidth="1"/>
    <col min="3078" max="3078" width="13.33203125" style="22" customWidth="1"/>
    <col min="3079" max="3079" width="11.88671875" style="22" customWidth="1"/>
    <col min="3080" max="3080" width="12.44140625" style="22" customWidth="1"/>
    <col min="3081" max="3084" width="9" style="22" hidden="1" customWidth="1"/>
    <col min="3085" max="3085" width="22.44140625" style="22" customWidth="1"/>
    <col min="3086" max="3087" width="5.88671875" style="22" customWidth="1"/>
    <col min="3088" max="3088" width="6.109375" style="22" customWidth="1"/>
    <col min="3089" max="3328" width="9.109375" style="22"/>
    <col min="3329" max="3329" width="48.33203125" style="22" customWidth="1"/>
    <col min="3330" max="3330" width="4.44140625" style="22" customWidth="1"/>
    <col min="3331" max="3331" width="4.5546875" style="22" customWidth="1"/>
    <col min="3332" max="3332" width="13.33203125" style="22" customWidth="1"/>
    <col min="3333" max="3333" width="4.44140625" style="22" customWidth="1"/>
    <col min="3334" max="3334" width="13.33203125" style="22" customWidth="1"/>
    <col min="3335" max="3335" width="11.88671875" style="22" customWidth="1"/>
    <col min="3336" max="3336" width="12.44140625" style="22" customWidth="1"/>
    <col min="3337" max="3340" width="9" style="22" hidden="1" customWidth="1"/>
    <col min="3341" max="3341" width="22.44140625" style="22" customWidth="1"/>
    <col min="3342" max="3343" width="5.88671875" style="22" customWidth="1"/>
    <col min="3344" max="3344" width="6.109375" style="22" customWidth="1"/>
    <col min="3345" max="3584" width="9.109375" style="22"/>
    <col min="3585" max="3585" width="48.33203125" style="22" customWidth="1"/>
    <col min="3586" max="3586" width="4.44140625" style="22" customWidth="1"/>
    <col min="3587" max="3587" width="4.5546875" style="22" customWidth="1"/>
    <col min="3588" max="3588" width="13.33203125" style="22" customWidth="1"/>
    <col min="3589" max="3589" width="4.44140625" style="22" customWidth="1"/>
    <col min="3590" max="3590" width="13.33203125" style="22" customWidth="1"/>
    <col min="3591" max="3591" width="11.88671875" style="22" customWidth="1"/>
    <col min="3592" max="3592" width="12.44140625" style="22" customWidth="1"/>
    <col min="3593" max="3596" width="9" style="22" hidden="1" customWidth="1"/>
    <col min="3597" max="3597" width="22.44140625" style="22" customWidth="1"/>
    <col min="3598" max="3599" width="5.88671875" style="22" customWidth="1"/>
    <col min="3600" max="3600" width="6.109375" style="22" customWidth="1"/>
    <col min="3601" max="3840" width="9.109375" style="22"/>
    <col min="3841" max="3841" width="48.33203125" style="22" customWidth="1"/>
    <col min="3842" max="3842" width="4.44140625" style="22" customWidth="1"/>
    <col min="3843" max="3843" width="4.5546875" style="22" customWidth="1"/>
    <col min="3844" max="3844" width="13.33203125" style="22" customWidth="1"/>
    <col min="3845" max="3845" width="4.44140625" style="22" customWidth="1"/>
    <col min="3846" max="3846" width="13.33203125" style="22" customWidth="1"/>
    <col min="3847" max="3847" width="11.88671875" style="22" customWidth="1"/>
    <col min="3848" max="3848" width="12.44140625" style="22" customWidth="1"/>
    <col min="3849" max="3852" width="9" style="22" hidden="1" customWidth="1"/>
    <col min="3853" max="3853" width="22.44140625" style="22" customWidth="1"/>
    <col min="3854" max="3855" width="5.88671875" style="22" customWidth="1"/>
    <col min="3856" max="3856" width="6.109375" style="22" customWidth="1"/>
    <col min="3857" max="4096" width="9.109375" style="22"/>
    <col min="4097" max="4097" width="48.33203125" style="22" customWidth="1"/>
    <col min="4098" max="4098" width="4.44140625" style="22" customWidth="1"/>
    <col min="4099" max="4099" width="4.5546875" style="22" customWidth="1"/>
    <col min="4100" max="4100" width="13.33203125" style="22" customWidth="1"/>
    <col min="4101" max="4101" width="4.44140625" style="22" customWidth="1"/>
    <col min="4102" max="4102" width="13.33203125" style="22" customWidth="1"/>
    <col min="4103" max="4103" width="11.88671875" style="22" customWidth="1"/>
    <col min="4104" max="4104" width="12.44140625" style="22" customWidth="1"/>
    <col min="4105" max="4108" width="9" style="22" hidden="1" customWidth="1"/>
    <col min="4109" max="4109" width="22.44140625" style="22" customWidth="1"/>
    <col min="4110" max="4111" width="5.88671875" style="22" customWidth="1"/>
    <col min="4112" max="4112" width="6.109375" style="22" customWidth="1"/>
    <col min="4113" max="4352" width="9.109375" style="22"/>
    <col min="4353" max="4353" width="48.33203125" style="22" customWidth="1"/>
    <col min="4354" max="4354" width="4.44140625" style="22" customWidth="1"/>
    <col min="4355" max="4355" width="4.5546875" style="22" customWidth="1"/>
    <col min="4356" max="4356" width="13.33203125" style="22" customWidth="1"/>
    <col min="4357" max="4357" width="4.44140625" style="22" customWidth="1"/>
    <col min="4358" max="4358" width="13.33203125" style="22" customWidth="1"/>
    <col min="4359" max="4359" width="11.88671875" style="22" customWidth="1"/>
    <col min="4360" max="4360" width="12.44140625" style="22" customWidth="1"/>
    <col min="4361" max="4364" width="9" style="22" hidden="1" customWidth="1"/>
    <col min="4365" max="4365" width="22.44140625" style="22" customWidth="1"/>
    <col min="4366" max="4367" width="5.88671875" style="22" customWidth="1"/>
    <col min="4368" max="4368" width="6.109375" style="22" customWidth="1"/>
    <col min="4369" max="4608" width="9.109375" style="22"/>
    <col min="4609" max="4609" width="48.33203125" style="22" customWidth="1"/>
    <col min="4610" max="4610" width="4.44140625" style="22" customWidth="1"/>
    <col min="4611" max="4611" width="4.5546875" style="22" customWidth="1"/>
    <col min="4612" max="4612" width="13.33203125" style="22" customWidth="1"/>
    <col min="4613" max="4613" width="4.44140625" style="22" customWidth="1"/>
    <col min="4614" max="4614" width="13.33203125" style="22" customWidth="1"/>
    <col min="4615" max="4615" width="11.88671875" style="22" customWidth="1"/>
    <col min="4616" max="4616" width="12.44140625" style="22" customWidth="1"/>
    <col min="4617" max="4620" width="9" style="22" hidden="1" customWidth="1"/>
    <col min="4621" max="4621" width="22.44140625" style="22" customWidth="1"/>
    <col min="4622" max="4623" width="5.88671875" style="22" customWidth="1"/>
    <col min="4624" max="4624" width="6.109375" style="22" customWidth="1"/>
    <col min="4625" max="4864" width="9.109375" style="22"/>
    <col min="4865" max="4865" width="48.33203125" style="22" customWidth="1"/>
    <col min="4866" max="4866" width="4.44140625" style="22" customWidth="1"/>
    <col min="4867" max="4867" width="4.5546875" style="22" customWidth="1"/>
    <col min="4868" max="4868" width="13.33203125" style="22" customWidth="1"/>
    <col min="4869" max="4869" width="4.44140625" style="22" customWidth="1"/>
    <col min="4870" max="4870" width="13.33203125" style="22" customWidth="1"/>
    <col min="4871" max="4871" width="11.88671875" style="22" customWidth="1"/>
    <col min="4872" max="4872" width="12.44140625" style="22" customWidth="1"/>
    <col min="4873" max="4876" width="9" style="22" hidden="1" customWidth="1"/>
    <col min="4877" max="4877" width="22.44140625" style="22" customWidth="1"/>
    <col min="4878" max="4879" width="5.88671875" style="22" customWidth="1"/>
    <col min="4880" max="4880" width="6.109375" style="22" customWidth="1"/>
    <col min="4881" max="5120" width="9.109375" style="22"/>
    <col min="5121" max="5121" width="48.33203125" style="22" customWidth="1"/>
    <col min="5122" max="5122" width="4.44140625" style="22" customWidth="1"/>
    <col min="5123" max="5123" width="4.5546875" style="22" customWidth="1"/>
    <col min="5124" max="5124" width="13.33203125" style="22" customWidth="1"/>
    <col min="5125" max="5125" width="4.44140625" style="22" customWidth="1"/>
    <col min="5126" max="5126" width="13.33203125" style="22" customWidth="1"/>
    <col min="5127" max="5127" width="11.88671875" style="22" customWidth="1"/>
    <col min="5128" max="5128" width="12.44140625" style="22" customWidth="1"/>
    <col min="5129" max="5132" width="9" style="22" hidden="1" customWidth="1"/>
    <col min="5133" max="5133" width="22.44140625" style="22" customWidth="1"/>
    <col min="5134" max="5135" width="5.88671875" style="22" customWidth="1"/>
    <col min="5136" max="5136" width="6.109375" style="22" customWidth="1"/>
    <col min="5137" max="5376" width="9.109375" style="22"/>
    <col min="5377" max="5377" width="48.33203125" style="22" customWidth="1"/>
    <col min="5378" max="5378" width="4.44140625" style="22" customWidth="1"/>
    <col min="5379" max="5379" width="4.5546875" style="22" customWidth="1"/>
    <col min="5380" max="5380" width="13.33203125" style="22" customWidth="1"/>
    <col min="5381" max="5381" width="4.44140625" style="22" customWidth="1"/>
    <col min="5382" max="5382" width="13.33203125" style="22" customWidth="1"/>
    <col min="5383" max="5383" width="11.88671875" style="22" customWidth="1"/>
    <col min="5384" max="5384" width="12.44140625" style="22" customWidth="1"/>
    <col min="5385" max="5388" width="9" style="22" hidden="1" customWidth="1"/>
    <col min="5389" max="5389" width="22.44140625" style="22" customWidth="1"/>
    <col min="5390" max="5391" width="5.88671875" style="22" customWidth="1"/>
    <col min="5392" max="5392" width="6.109375" style="22" customWidth="1"/>
    <col min="5393" max="5632" width="9.109375" style="22"/>
    <col min="5633" max="5633" width="48.33203125" style="22" customWidth="1"/>
    <col min="5634" max="5634" width="4.44140625" style="22" customWidth="1"/>
    <col min="5635" max="5635" width="4.5546875" style="22" customWidth="1"/>
    <col min="5636" max="5636" width="13.33203125" style="22" customWidth="1"/>
    <col min="5637" max="5637" width="4.44140625" style="22" customWidth="1"/>
    <col min="5638" max="5638" width="13.33203125" style="22" customWidth="1"/>
    <col min="5639" max="5639" width="11.88671875" style="22" customWidth="1"/>
    <col min="5640" max="5640" width="12.44140625" style="22" customWidth="1"/>
    <col min="5641" max="5644" width="9" style="22" hidden="1" customWidth="1"/>
    <col min="5645" max="5645" width="22.44140625" style="22" customWidth="1"/>
    <col min="5646" max="5647" width="5.88671875" style="22" customWidth="1"/>
    <col min="5648" max="5648" width="6.109375" style="22" customWidth="1"/>
    <col min="5649" max="5888" width="9.109375" style="22"/>
    <col min="5889" max="5889" width="48.33203125" style="22" customWidth="1"/>
    <col min="5890" max="5890" width="4.44140625" style="22" customWidth="1"/>
    <col min="5891" max="5891" width="4.5546875" style="22" customWidth="1"/>
    <col min="5892" max="5892" width="13.33203125" style="22" customWidth="1"/>
    <col min="5893" max="5893" width="4.44140625" style="22" customWidth="1"/>
    <col min="5894" max="5894" width="13.33203125" style="22" customWidth="1"/>
    <col min="5895" max="5895" width="11.88671875" style="22" customWidth="1"/>
    <col min="5896" max="5896" width="12.44140625" style="22" customWidth="1"/>
    <col min="5897" max="5900" width="9" style="22" hidden="1" customWidth="1"/>
    <col min="5901" max="5901" width="22.44140625" style="22" customWidth="1"/>
    <col min="5902" max="5903" width="5.88671875" style="22" customWidth="1"/>
    <col min="5904" max="5904" width="6.109375" style="22" customWidth="1"/>
    <col min="5905" max="6144" width="9.109375" style="22"/>
    <col min="6145" max="6145" width="48.33203125" style="22" customWidth="1"/>
    <col min="6146" max="6146" width="4.44140625" style="22" customWidth="1"/>
    <col min="6147" max="6147" width="4.5546875" style="22" customWidth="1"/>
    <col min="6148" max="6148" width="13.33203125" style="22" customWidth="1"/>
    <col min="6149" max="6149" width="4.44140625" style="22" customWidth="1"/>
    <col min="6150" max="6150" width="13.33203125" style="22" customWidth="1"/>
    <col min="6151" max="6151" width="11.88671875" style="22" customWidth="1"/>
    <col min="6152" max="6152" width="12.44140625" style="22" customWidth="1"/>
    <col min="6153" max="6156" width="9" style="22" hidden="1" customWidth="1"/>
    <col min="6157" max="6157" width="22.44140625" style="22" customWidth="1"/>
    <col min="6158" max="6159" width="5.88671875" style="22" customWidth="1"/>
    <col min="6160" max="6160" width="6.109375" style="22" customWidth="1"/>
    <col min="6161" max="6400" width="9.109375" style="22"/>
    <col min="6401" max="6401" width="48.33203125" style="22" customWidth="1"/>
    <col min="6402" max="6402" width="4.44140625" style="22" customWidth="1"/>
    <col min="6403" max="6403" width="4.5546875" style="22" customWidth="1"/>
    <col min="6404" max="6404" width="13.33203125" style="22" customWidth="1"/>
    <col min="6405" max="6405" width="4.44140625" style="22" customWidth="1"/>
    <col min="6406" max="6406" width="13.33203125" style="22" customWidth="1"/>
    <col min="6407" max="6407" width="11.88671875" style="22" customWidth="1"/>
    <col min="6408" max="6408" width="12.44140625" style="22" customWidth="1"/>
    <col min="6409" max="6412" width="9" style="22" hidden="1" customWidth="1"/>
    <col min="6413" max="6413" width="22.44140625" style="22" customWidth="1"/>
    <col min="6414" max="6415" width="5.88671875" style="22" customWidth="1"/>
    <col min="6416" max="6416" width="6.109375" style="22" customWidth="1"/>
    <col min="6417" max="6656" width="9.109375" style="22"/>
    <col min="6657" max="6657" width="48.33203125" style="22" customWidth="1"/>
    <col min="6658" max="6658" width="4.44140625" style="22" customWidth="1"/>
    <col min="6659" max="6659" width="4.5546875" style="22" customWidth="1"/>
    <col min="6660" max="6660" width="13.33203125" style="22" customWidth="1"/>
    <col min="6661" max="6661" width="4.44140625" style="22" customWidth="1"/>
    <col min="6662" max="6662" width="13.33203125" style="22" customWidth="1"/>
    <col min="6663" max="6663" width="11.88671875" style="22" customWidth="1"/>
    <col min="6664" max="6664" width="12.44140625" style="22" customWidth="1"/>
    <col min="6665" max="6668" width="9" style="22" hidden="1" customWidth="1"/>
    <col min="6669" max="6669" width="22.44140625" style="22" customWidth="1"/>
    <col min="6670" max="6671" width="5.88671875" style="22" customWidth="1"/>
    <col min="6672" max="6672" width="6.109375" style="22" customWidth="1"/>
    <col min="6673" max="6912" width="9.109375" style="22"/>
    <col min="6913" max="6913" width="48.33203125" style="22" customWidth="1"/>
    <col min="6914" max="6914" width="4.44140625" style="22" customWidth="1"/>
    <col min="6915" max="6915" width="4.5546875" style="22" customWidth="1"/>
    <col min="6916" max="6916" width="13.33203125" style="22" customWidth="1"/>
    <col min="6917" max="6917" width="4.44140625" style="22" customWidth="1"/>
    <col min="6918" max="6918" width="13.33203125" style="22" customWidth="1"/>
    <col min="6919" max="6919" width="11.88671875" style="22" customWidth="1"/>
    <col min="6920" max="6920" width="12.44140625" style="22" customWidth="1"/>
    <col min="6921" max="6924" width="9" style="22" hidden="1" customWidth="1"/>
    <col min="6925" max="6925" width="22.44140625" style="22" customWidth="1"/>
    <col min="6926" max="6927" width="5.88671875" style="22" customWidth="1"/>
    <col min="6928" max="6928" width="6.109375" style="22" customWidth="1"/>
    <col min="6929" max="7168" width="9.109375" style="22"/>
    <col min="7169" max="7169" width="48.33203125" style="22" customWidth="1"/>
    <col min="7170" max="7170" width="4.44140625" style="22" customWidth="1"/>
    <col min="7171" max="7171" width="4.5546875" style="22" customWidth="1"/>
    <col min="7172" max="7172" width="13.33203125" style="22" customWidth="1"/>
    <col min="7173" max="7173" width="4.44140625" style="22" customWidth="1"/>
    <col min="7174" max="7174" width="13.33203125" style="22" customWidth="1"/>
    <col min="7175" max="7175" width="11.88671875" style="22" customWidth="1"/>
    <col min="7176" max="7176" width="12.44140625" style="22" customWidth="1"/>
    <col min="7177" max="7180" width="9" style="22" hidden="1" customWidth="1"/>
    <col min="7181" max="7181" width="22.44140625" style="22" customWidth="1"/>
    <col min="7182" max="7183" width="5.88671875" style="22" customWidth="1"/>
    <col min="7184" max="7184" width="6.109375" style="22" customWidth="1"/>
    <col min="7185" max="7424" width="9.109375" style="22"/>
    <col min="7425" max="7425" width="48.33203125" style="22" customWidth="1"/>
    <col min="7426" max="7426" width="4.44140625" style="22" customWidth="1"/>
    <col min="7427" max="7427" width="4.5546875" style="22" customWidth="1"/>
    <col min="7428" max="7428" width="13.33203125" style="22" customWidth="1"/>
    <col min="7429" max="7429" width="4.44140625" style="22" customWidth="1"/>
    <col min="7430" max="7430" width="13.33203125" style="22" customWidth="1"/>
    <col min="7431" max="7431" width="11.88671875" style="22" customWidth="1"/>
    <col min="7432" max="7432" width="12.44140625" style="22" customWidth="1"/>
    <col min="7433" max="7436" width="9" style="22" hidden="1" customWidth="1"/>
    <col min="7437" max="7437" width="22.44140625" style="22" customWidth="1"/>
    <col min="7438" max="7439" width="5.88671875" style="22" customWidth="1"/>
    <col min="7440" max="7440" width="6.109375" style="22" customWidth="1"/>
    <col min="7441" max="7680" width="9.109375" style="22"/>
    <col min="7681" max="7681" width="48.33203125" style="22" customWidth="1"/>
    <col min="7682" max="7682" width="4.44140625" style="22" customWidth="1"/>
    <col min="7683" max="7683" width="4.5546875" style="22" customWidth="1"/>
    <col min="7684" max="7684" width="13.33203125" style="22" customWidth="1"/>
    <col min="7685" max="7685" width="4.44140625" style="22" customWidth="1"/>
    <col min="7686" max="7686" width="13.33203125" style="22" customWidth="1"/>
    <col min="7687" max="7687" width="11.88671875" style="22" customWidth="1"/>
    <col min="7688" max="7688" width="12.44140625" style="22" customWidth="1"/>
    <col min="7689" max="7692" width="9" style="22" hidden="1" customWidth="1"/>
    <col min="7693" max="7693" width="22.44140625" style="22" customWidth="1"/>
    <col min="7694" max="7695" width="5.88671875" style="22" customWidth="1"/>
    <col min="7696" max="7696" width="6.109375" style="22" customWidth="1"/>
    <col min="7697" max="7936" width="9.109375" style="22"/>
    <col min="7937" max="7937" width="48.33203125" style="22" customWidth="1"/>
    <col min="7938" max="7938" width="4.44140625" style="22" customWidth="1"/>
    <col min="7939" max="7939" width="4.5546875" style="22" customWidth="1"/>
    <col min="7940" max="7940" width="13.33203125" style="22" customWidth="1"/>
    <col min="7941" max="7941" width="4.44140625" style="22" customWidth="1"/>
    <col min="7942" max="7942" width="13.33203125" style="22" customWidth="1"/>
    <col min="7943" max="7943" width="11.88671875" style="22" customWidth="1"/>
    <col min="7944" max="7944" width="12.44140625" style="22" customWidth="1"/>
    <col min="7945" max="7948" width="9" style="22" hidden="1" customWidth="1"/>
    <col min="7949" max="7949" width="22.44140625" style="22" customWidth="1"/>
    <col min="7950" max="7951" width="5.88671875" style="22" customWidth="1"/>
    <col min="7952" max="7952" width="6.109375" style="22" customWidth="1"/>
    <col min="7953" max="8192" width="9.109375" style="22"/>
    <col min="8193" max="8193" width="48.33203125" style="22" customWidth="1"/>
    <col min="8194" max="8194" width="4.44140625" style="22" customWidth="1"/>
    <col min="8195" max="8195" width="4.5546875" style="22" customWidth="1"/>
    <col min="8196" max="8196" width="13.33203125" style="22" customWidth="1"/>
    <col min="8197" max="8197" width="4.44140625" style="22" customWidth="1"/>
    <col min="8198" max="8198" width="13.33203125" style="22" customWidth="1"/>
    <col min="8199" max="8199" width="11.88671875" style="22" customWidth="1"/>
    <col min="8200" max="8200" width="12.44140625" style="22" customWidth="1"/>
    <col min="8201" max="8204" width="9" style="22" hidden="1" customWidth="1"/>
    <col min="8205" max="8205" width="22.44140625" style="22" customWidth="1"/>
    <col min="8206" max="8207" width="5.88671875" style="22" customWidth="1"/>
    <col min="8208" max="8208" width="6.109375" style="22" customWidth="1"/>
    <col min="8209" max="8448" width="9.109375" style="22"/>
    <col min="8449" max="8449" width="48.33203125" style="22" customWidth="1"/>
    <col min="8450" max="8450" width="4.44140625" style="22" customWidth="1"/>
    <col min="8451" max="8451" width="4.5546875" style="22" customWidth="1"/>
    <col min="8452" max="8452" width="13.33203125" style="22" customWidth="1"/>
    <col min="8453" max="8453" width="4.44140625" style="22" customWidth="1"/>
    <col min="8454" max="8454" width="13.33203125" style="22" customWidth="1"/>
    <col min="8455" max="8455" width="11.88671875" style="22" customWidth="1"/>
    <col min="8456" max="8456" width="12.44140625" style="22" customWidth="1"/>
    <col min="8457" max="8460" width="9" style="22" hidden="1" customWidth="1"/>
    <col min="8461" max="8461" width="22.44140625" style="22" customWidth="1"/>
    <col min="8462" max="8463" width="5.88671875" style="22" customWidth="1"/>
    <col min="8464" max="8464" width="6.109375" style="22" customWidth="1"/>
    <col min="8465" max="8704" width="9.109375" style="22"/>
    <col min="8705" max="8705" width="48.33203125" style="22" customWidth="1"/>
    <col min="8706" max="8706" width="4.44140625" style="22" customWidth="1"/>
    <col min="8707" max="8707" width="4.5546875" style="22" customWidth="1"/>
    <col min="8708" max="8708" width="13.33203125" style="22" customWidth="1"/>
    <col min="8709" max="8709" width="4.44140625" style="22" customWidth="1"/>
    <col min="8710" max="8710" width="13.33203125" style="22" customWidth="1"/>
    <col min="8711" max="8711" width="11.88671875" style="22" customWidth="1"/>
    <col min="8712" max="8712" width="12.44140625" style="22" customWidth="1"/>
    <col min="8713" max="8716" width="9" style="22" hidden="1" customWidth="1"/>
    <col min="8717" max="8717" width="22.44140625" style="22" customWidth="1"/>
    <col min="8718" max="8719" width="5.88671875" style="22" customWidth="1"/>
    <col min="8720" max="8720" width="6.109375" style="22" customWidth="1"/>
    <col min="8721" max="8960" width="9.109375" style="22"/>
    <col min="8961" max="8961" width="48.33203125" style="22" customWidth="1"/>
    <col min="8962" max="8962" width="4.44140625" style="22" customWidth="1"/>
    <col min="8963" max="8963" width="4.5546875" style="22" customWidth="1"/>
    <col min="8964" max="8964" width="13.33203125" style="22" customWidth="1"/>
    <col min="8965" max="8965" width="4.44140625" style="22" customWidth="1"/>
    <col min="8966" max="8966" width="13.33203125" style="22" customWidth="1"/>
    <col min="8967" max="8967" width="11.88671875" style="22" customWidth="1"/>
    <col min="8968" max="8968" width="12.44140625" style="22" customWidth="1"/>
    <col min="8969" max="8972" width="9" style="22" hidden="1" customWidth="1"/>
    <col min="8973" max="8973" width="22.44140625" style="22" customWidth="1"/>
    <col min="8974" max="8975" width="5.88671875" style="22" customWidth="1"/>
    <col min="8976" max="8976" width="6.109375" style="22" customWidth="1"/>
    <col min="8977" max="9216" width="9.109375" style="22"/>
    <col min="9217" max="9217" width="48.33203125" style="22" customWidth="1"/>
    <col min="9218" max="9218" width="4.44140625" style="22" customWidth="1"/>
    <col min="9219" max="9219" width="4.5546875" style="22" customWidth="1"/>
    <col min="9220" max="9220" width="13.33203125" style="22" customWidth="1"/>
    <col min="9221" max="9221" width="4.44140625" style="22" customWidth="1"/>
    <col min="9222" max="9222" width="13.33203125" style="22" customWidth="1"/>
    <col min="9223" max="9223" width="11.88671875" style="22" customWidth="1"/>
    <col min="9224" max="9224" width="12.44140625" style="22" customWidth="1"/>
    <col min="9225" max="9228" width="9" style="22" hidden="1" customWidth="1"/>
    <col min="9229" max="9229" width="22.44140625" style="22" customWidth="1"/>
    <col min="9230" max="9231" width="5.88671875" style="22" customWidth="1"/>
    <col min="9232" max="9232" width="6.109375" style="22" customWidth="1"/>
    <col min="9233" max="9472" width="9.109375" style="22"/>
    <col min="9473" max="9473" width="48.33203125" style="22" customWidth="1"/>
    <col min="9474" max="9474" width="4.44140625" style="22" customWidth="1"/>
    <col min="9475" max="9475" width="4.5546875" style="22" customWidth="1"/>
    <col min="9476" max="9476" width="13.33203125" style="22" customWidth="1"/>
    <col min="9477" max="9477" width="4.44140625" style="22" customWidth="1"/>
    <col min="9478" max="9478" width="13.33203125" style="22" customWidth="1"/>
    <col min="9479" max="9479" width="11.88671875" style="22" customWidth="1"/>
    <col min="9480" max="9480" width="12.44140625" style="22" customWidth="1"/>
    <col min="9481" max="9484" width="9" style="22" hidden="1" customWidth="1"/>
    <col min="9485" max="9485" width="22.44140625" style="22" customWidth="1"/>
    <col min="9486" max="9487" width="5.88671875" style="22" customWidth="1"/>
    <col min="9488" max="9488" width="6.109375" style="22" customWidth="1"/>
    <col min="9489" max="9728" width="9.109375" style="22"/>
    <col min="9729" max="9729" width="48.33203125" style="22" customWidth="1"/>
    <col min="9730" max="9730" width="4.44140625" style="22" customWidth="1"/>
    <col min="9731" max="9731" width="4.5546875" style="22" customWidth="1"/>
    <col min="9732" max="9732" width="13.33203125" style="22" customWidth="1"/>
    <col min="9733" max="9733" width="4.44140625" style="22" customWidth="1"/>
    <col min="9734" max="9734" width="13.33203125" style="22" customWidth="1"/>
    <col min="9735" max="9735" width="11.88671875" style="22" customWidth="1"/>
    <col min="9736" max="9736" width="12.44140625" style="22" customWidth="1"/>
    <col min="9737" max="9740" width="9" style="22" hidden="1" customWidth="1"/>
    <col min="9741" max="9741" width="22.44140625" style="22" customWidth="1"/>
    <col min="9742" max="9743" width="5.88671875" style="22" customWidth="1"/>
    <col min="9744" max="9744" width="6.109375" style="22" customWidth="1"/>
    <col min="9745" max="9984" width="9.109375" style="22"/>
    <col min="9985" max="9985" width="48.33203125" style="22" customWidth="1"/>
    <col min="9986" max="9986" width="4.44140625" style="22" customWidth="1"/>
    <col min="9987" max="9987" width="4.5546875" style="22" customWidth="1"/>
    <col min="9988" max="9988" width="13.33203125" style="22" customWidth="1"/>
    <col min="9989" max="9989" width="4.44140625" style="22" customWidth="1"/>
    <col min="9990" max="9990" width="13.33203125" style="22" customWidth="1"/>
    <col min="9991" max="9991" width="11.88671875" style="22" customWidth="1"/>
    <col min="9992" max="9992" width="12.44140625" style="22" customWidth="1"/>
    <col min="9993" max="9996" width="9" style="22" hidden="1" customWidth="1"/>
    <col min="9997" max="9997" width="22.44140625" style="22" customWidth="1"/>
    <col min="9998" max="9999" width="5.88671875" style="22" customWidth="1"/>
    <col min="10000" max="10000" width="6.109375" style="22" customWidth="1"/>
    <col min="10001" max="10240" width="9.109375" style="22"/>
    <col min="10241" max="10241" width="48.33203125" style="22" customWidth="1"/>
    <col min="10242" max="10242" width="4.44140625" style="22" customWidth="1"/>
    <col min="10243" max="10243" width="4.5546875" style="22" customWidth="1"/>
    <col min="10244" max="10244" width="13.33203125" style="22" customWidth="1"/>
    <col min="10245" max="10245" width="4.44140625" style="22" customWidth="1"/>
    <col min="10246" max="10246" width="13.33203125" style="22" customWidth="1"/>
    <col min="10247" max="10247" width="11.88671875" style="22" customWidth="1"/>
    <col min="10248" max="10248" width="12.44140625" style="22" customWidth="1"/>
    <col min="10249" max="10252" width="9" style="22" hidden="1" customWidth="1"/>
    <col min="10253" max="10253" width="22.44140625" style="22" customWidth="1"/>
    <col min="10254" max="10255" width="5.88671875" style="22" customWidth="1"/>
    <col min="10256" max="10256" width="6.109375" style="22" customWidth="1"/>
    <col min="10257" max="10496" width="9.109375" style="22"/>
    <col min="10497" max="10497" width="48.33203125" style="22" customWidth="1"/>
    <col min="10498" max="10498" width="4.44140625" style="22" customWidth="1"/>
    <col min="10499" max="10499" width="4.5546875" style="22" customWidth="1"/>
    <col min="10500" max="10500" width="13.33203125" style="22" customWidth="1"/>
    <col min="10501" max="10501" width="4.44140625" style="22" customWidth="1"/>
    <col min="10502" max="10502" width="13.33203125" style="22" customWidth="1"/>
    <col min="10503" max="10503" width="11.88671875" style="22" customWidth="1"/>
    <col min="10504" max="10504" width="12.44140625" style="22" customWidth="1"/>
    <col min="10505" max="10508" width="9" style="22" hidden="1" customWidth="1"/>
    <col min="10509" max="10509" width="22.44140625" style="22" customWidth="1"/>
    <col min="10510" max="10511" width="5.88671875" style="22" customWidth="1"/>
    <col min="10512" max="10512" width="6.109375" style="22" customWidth="1"/>
    <col min="10513" max="10752" width="9.109375" style="22"/>
    <col min="10753" max="10753" width="48.33203125" style="22" customWidth="1"/>
    <col min="10754" max="10754" width="4.44140625" style="22" customWidth="1"/>
    <col min="10755" max="10755" width="4.5546875" style="22" customWidth="1"/>
    <col min="10756" max="10756" width="13.33203125" style="22" customWidth="1"/>
    <col min="10757" max="10757" width="4.44140625" style="22" customWidth="1"/>
    <col min="10758" max="10758" width="13.33203125" style="22" customWidth="1"/>
    <col min="10759" max="10759" width="11.88671875" style="22" customWidth="1"/>
    <col min="10760" max="10760" width="12.44140625" style="22" customWidth="1"/>
    <col min="10761" max="10764" width="9" style="22" hidden="1" customWidth="1"/>
    <col min="10765" max="10765" width="22.44140625" style="22" customWidth="1"/>
    <col min="10766" max="10767" width="5.88671875" style="22" customWidth="1"/>
    <col min="10768" max="10768" width="6.109375" style="22" customWidth="1"/>
    <col min="10769" max="11008" width="9.109375" style="22"/>
    <col min="11009" max="11009" width="48.33203125" style="22" customWidth="1"/>
    <col min="11010" max="11010" width="4.44140625" style="22" customWidth="1"/>
    <col min="11011" max="11011" width="4.5546875" style="22" customWidth="1"/>
    <col min="11012" max="11012" width="13.33203125" style="22" customWidth="1"/>
    <col min="11013" max="11013" width="4.44140625" style="22" customWidth="1"/>
    <col min="11014" max="11014" width="13.33203125" style="22" customWidth="1"/>
    <col min="11015" max="11015" width="11.88671875" style="22" customWidth="1"/>
    <col min="11016" max="11016" width="12.44140625" style="22" customWidth="1"/>
    <col min="11017" max="11020" width="9" style="22" hidden="1" customWidth="1"/>
    <col min="11021" max="11021" width="22.44140625" style="22" customWidth="1"/>
    <col min="11022" max="11023" width="5.88671875" style="22" customWidth="1"/>
    <col min="11024" max="11024" width="6.109375" style="22" customWidth="1"/>
    <col min="11025" max="11264" width="9.109375" style="22"/>
    <col min="11265" max="11265" width="48.33203125" style="22" customWidth="1"/>
    <col min="11266" max="11266" width="4.44140625" style="22" customWidth="1"/>
    <col min="11267" max="11267" width="4.5546875" style="22" customWidth="1"/>
    <col min="11268" max="11268" width="13.33203125" style="22" customWidth="1"/>
    <col min="11269" max="11269" width="4.44140625" style="22" customWidth="1"/>
    <col min="11270" max="11270" width="13.33203125" style="22" customWidth="1"/>
    <col min="11271" max="11271" width="11.88671875" style="22" customWidth="1"/>
    <col min="11272" max="11272" width="12.44140625" style="22" customWidth="1"/>
    <col min="11273" max="11276" width="9" style="22" hidden="1" customWidth="1"/>
    <col min="11277" max="11277" width="22.44140625" style="22" customWidth="1"/>
    <col min="11278" max="11279" width="5.88671875" style="22" customWidth="1"/>
    <col min="11280" max="11280" width="6.109375" style="22" customWidth="1"/>
    <col min="11281" max="11520" width="9.109375" style="22"/>
    <col min="11521" max="11521" width="48.33203125" style="22" customWidth="1"/>
    <col min="11522" max="11522" width="4.44140625" style="22" customWidth="1"/>
    <col min="11523" max="11523" width="4.5546875" style="22" customWidth="1"/>
    <col min="11524" max="11524" width="13.33203125" style="22" customWidth="1"/>
    <col min="11525" max="11525" width="4.44140625" style="22" customWidth="1"/>
    <col min="11526" max="11526" width="13.33203125" style="22" customWidth="1"/>
    <col min="11527" max="11527" width="11.88671875" style="22" customWidth="1"/>
    <col min="11528" max="11528" width="12.44140625" style="22" customWidth="1"/>
    <col min="11529" max="11532" width="9" style="22" hidden="1" customWidth="1"/>
    <col min="11533" max="11533" width="22.44140625" style="22" customWidth="1"/>
    <col min="11534" max="11535" width="5.88671875" style="22" customWidth="1"/>
    <col min="11536" max="11536" width="6.109375" style="22" customWidth="1"/>
    <col min="11537" max="11776" width="9.109375" style="22"/>
    <col min="11777" max="11777" width="48.33203125" style="22" customWidth="1"/>
    <col min="11778" max="11778" width="4.44140625" style="22" customWidth="1"/>
    <col min="11779" max="11779" width="4.5546875" style="22" customWidth="1"/>
    <col min="11780" max="11780" width="13.33203125" style="22" customWidth="1"/>
    <col min="11781" max="11781" width="4.44140625" style="22" customWidth="1"/>
    <col min="11782" max="11782" width="13.33203125" style="22" customWidth="1"/>
    <col min="11783" max="11783" width="11.88671875" style="22" customWidth="1"/>
    <col min="11784" max="11784" width="12.44140625" style="22" customWidth="1"/>
    <col min="11785" max="11788" width="9" style="22" hidden="1" customWidth="1"/>
    <col min="11789" max="11789" width="22.44140625" style="22" customWidth="1"/>
    <col min="11790" max="11791" width="5.88671875" style="22" customWidth="1"/>
    <col min="11792" max="11792" width="6.109375" style="22" customWidth="1"/>
    <col min="11793" max="12032" width="9.109375" style="22"/>
    <col min="12033" max="12033" width="48.33203125" style="22" customWidth="1"/>
    <col min="12034" max="12034" width="4.44140625" style="22" customWidth="1"/>
    <col min="12035" max="12035" width="4.5546875" style="22" customWidth="1"/>
    <col min="12036" max="12036" width="13.33203125" style="22" customWidth="1"/>
    <col min="12037" max="12037" width="4.44140625" style="22" customWidth="1"/>
    <col min="12038" max="12038" width="13.33203125" style="22" customWidth="1"/>
    <col min="12039" max="12039" width="11.88671875" style="22" customWidth="1"/>
    <col min="12040" max="12040" width="12.44140625" style="22" customWidth="1"/>
    <col min="12041" max="12044" width="9" style="22" hidden="1" customWidth="1"/>
    <col min="12045" max="12045" width="22.44140625" style="22" customWidth="1"/>
    <col min="12046" max="12047" width="5.88671875" style="22" customWidth="1"/>
    <col min="12048" max="12048" width="6.109375" style="22" customWidth="1"/>
    <col min="12049" max="12288" width="9.109375" style="22"/>
    <col min="12289" max="12289" width="48.33203125" style="22" customWidth="1"/>
    <col min="12290" max="12290" width="4.44140625" style="22" customWidth="1"/>
    <col min="12291" max="12291" width="4.5546875" style="22" customWidth="1"/>
    <col min="12292" max="12292" width="13.33203125" style="22" customWidth="1"/>
    <col min="12293" max="12293" width="4.44140625" style="22" customWidth="1"/>
    <col min="12294" max="12294" width="13.33203125" style="22" customWidth="1"/>
    <col min="12295" max="12295" width="11.88671875" style="22" customWidth="1"/>
    <col min="12296" max="12296" width="12.44140625" style="22" customWidth="1"/>
    <col min="12297" max="12300" width="9" style="22" hidden="1" customWidth="1"/>
    <col min="12301" max="12301" width="22.44140625" style="22" customWidth="1"/>
    <col min="12302" max="12303" width="5.88671875" style="22" customWidth="1"/>
    <col min="12304" max="12304" width="6.109375" style="22" customWidth="1"/>
    <col min="12305" max="12544" width="9.109375" style="22"/>
    <col min="12545" max="12545" width="48.33203125" style="22" customWidth="1"/>
    <col min="12546" max="12546" width="4.44140625" style="22" customWidth="1"/>
    <col min="12547" max="12547" width="4.5546875" style="22" customWidth="1"/>
    <col min="12548" max="12548" width="13.33203125" style="22" customWidth="1"/>
    <col min="12549" max="12549" width="4.44140625" style="22" customWidth="1"/>
    <col min="12550" max="12550" width="13.33203125" style="22" customWidth="1"/>
    <col min="12551" max="12551" width="11.88671875" style="22" customWidth="1"/>
    <col min="12552" max="12552" width="12.44140625" style="22" customWidth="1"/>
    <col min="12553" max="12556" width="9" style="22" hidden="1" customWidth="1"/>
    <col min="12557" max="12557" width="22.44140625" style="22" customWidth="1"/>
    <col min="12558" max="12559" width="5.88671875" style="22" customWidth="1"/>
    <col min="12560" max="12560" width="6.109375" style="22" customWidth="1"/>
    <col min="12561" max="12800" width="9.109375" style="22"/>
    <col min="12801" max="12801" width="48.33203125" style="22" customWidth="1"/>
    <col min="12802" max="12802" width="4.44140625" style="22" customWidth="1"/>
    <col min="12803" max="12803" width="4.5546875" style="22" customWidth="1"/>
    <col min="12804" max="12804" width="13.33203125" style="22" customWidth="1"/>
    <col min="12805" max="12805" width="4.44140625" style="22" customWidth="1"/>
    <col min="12806" max="12806" width="13.33203125" style="22" customWidth="1"/>
    <col min="12807" max="12807" width="11.88671875" style="22" customWidth="1"/>
    <col min="12808" max="12808" width="12.44140625" style="22" customWidth="1"/>
    <col min="12809" max="12812" width="9" style="22" hidden="1" customWidth="1"/>
    <col min="12813" max="12813" width="22.44140625" style="22" customWidth="1"/>
    <col min="12814" max="12815" width="5.88671875" style="22" customWidth="1"/>
    <col min="12816" max="12816" width="6.109375" style="22" customWidth="1"/>
    <col min="12817" max="13056" width="9.109375" style="22"/>
    <col min="13057" max="13057" width="48.33203125" style="22" customWidth="1"/>
    <col min="13058" max="13058" width="4.44140625" style="22" customWidth="1"/>
    <col min="13059" max="13059" width="4.5546875" style="22" customWidth="1"/>
    <col min="13060" max="13060" width="13.33203125" style="22" customWidth="1"/>
    <col min="13061" max="13061" width="4.44140625" style="22" customWidth="1"/>
    <col min="13062" max="13062" width="13.33203125" style="22" customWidth="1"/>
    <col min="13063" max="13063" width="11.88671875" style="22" customWidth="1"/>
    <col min="13064" max="13064" width="12.44140625" style="22" customWidth="1"/>
    <col min="13065" max="13068" width="9" style="22" hidden="1" customWidth="1"/>
    <col min="13069" max="13069" width="22.44140625" style="22" customWidth="1"/>
    <col min="13070" max="13071" width="5.88671875" style="22" customWidth="1"/>
    <col min="13072" max="13072" width="6.109375" style="22" customWidth="1"/>
    <col min="13073" max="13312" width="9.109375" style="22"/>
    <col min="13313" max="13313" width="48.33203125" style="22" customWidth="1"/>
    <col min="13314" max="13314" width="4.44140625" style="22" customWidth="1"/>
    <col min="13315" max="13315" width="4.5546875" style="22" customWidth="1"/>
    <col min="13316" max="13316" width="13.33203125" style="22" customWidth="1"/>
    <col min="13317" max="13317" width="4.44140625" style="22" customWidth="1"/>
    <col min="13318" max="13318" width="13.33203125" style="22" customWidth="1"/>
    <col min="13319" max="13319" width="11.88671875" style="22" customWidth="1"/>
    <col min="13320" max="13320" width="12.44140625" style="22" customWidth="1"/>
    <col min="13321" max="13324" width="9" style="22" hidden="1" customWidth="1"/>
    <col min="13325" max="13325" width="22.44140625" style="22" customWidth="1"/>
    <col min="13326" max="13327" width="5.88671875" style="22" customWidth="1"/>
    <col min="13328" max="13328" width="6.109375" style="22" customWidth="1"/>
    <col min="13329" max="13568" width="9.109375" style="22"/>
    <col min="13569" max="13569" width="48.33203125" style="22" customWidth="1"/>
    <col min="13570" max="13570" width="4.44140625" style="22" customWidth="1"/>
    <col min="13571" max="13571" width="4.5546875" style="22" customWidth="1"/>
    <col min="13572" max="13572" width="13.33203125" style="22" customWidth="1"/>
    <col min="13573" max="13573" width="4.44140625" style="22" customWidth="1"/>
    <col min="13574" max="13574" width="13.33203125" style="22" customWidth="1"/>
    <col min="13575" max="13575" width="11.88671875" style="22" customWidth="1"/>
    <col min="13576" max="13576" width="12.44140625" style="22" customWidth="1"/>
    <col min="13577" max="13580" width="9" style="22" hidden="1" customWidth="1"/>
    <col min="13581" max="13581" width="22.44140625" style="22" customWidth="1"/>
    <col min="13582" max="13583" width="5.88671875" style="22" customWidth="1"/>
    <col min="13584" max="13584" width="6.109375" style="22" customWidth="1"/>
    <col min="13585" max="13824" width="9.109375" style="22"/>
    <col min="13825" max="13825" width="48.33203125" style="22" customWidth="1"/>
    <col min="13826" max="13826" width="4.44140625" style="22" customWidth="1"/>
    <col min="13827" max="13827" width="4.5546875" style="22" customWidth="1"/>
    <col min="13828" max="13828" width="13.33203125" style="22" customWidth="1"/>
    <col min="13829" max="13829" width="4.44140625" style="22" customWidth="1"/>
    <col min="13830" max="13830" width="13.33203125" style="22" customWidth="1"/>
    <col min="13831" max="13831" width="11.88671875" style="22" customWidth="1"/>
    <col min="13832" max="13832" width="12.44140625" style="22" customWidth="1"/>
    <col min="13833" max="13836" width="9" style="22" hidden="1" customWidth="1"/>
    <col min="13837" max="13837" width="22.44140625" style="22" customWidth="1"/>
    <col min="13838" max="13839" width="5.88671875" style="22" customWidth="1"/>
    <col min="13840" max="13840" width="6.109375" style="22" customWidth="1"/>
    <col min="13841" max="14080" width="9.109375" style="22"/>
    <col min="14081" max="14081" width="48.33203125" style="22" customWidth="1"/>
    <col min="14082" max="14082" width="4.44140625" style="22" customWidth="1"/>
    <col min="14083" max="14083" width="4.5546875" style="22" customWidth="1"/>
    <col min="14084" max="14084" width="13.33203125" style="22" customWidth="1"/>
    <col min="14085" max="14085" width="4.44140625" style="22" customWidth="1"/>
    <col min="14086" max="14086" width="13.33203125" style="22" customWidth="1"/>
    <col min="14087" max="14087" width="11.88671875" style="22" customWidth="1"/>
    <col min="14088" max="14088" width="12.44140625" style="22" customWidth="1"/>
    <col min="14089" max="14092" width="9" style="22" hidden="1" customWidth="1"/>
    <col min="14093" max="14093" width="22.44140625" style="22" customWidth="1"/>
    <col min="14094" max="14095" width="5.88671875" style="22" customWidth="1"/>
    <col min="14096" max="14096" width="6.109375" style="22" customWidth="1"/>
    <col min="14097" max="14336" width="9.109375" style="22"/>
    <col min="14337" max="14337" width="48.33203125" style="22" customWidth="1"/>
    <col min="14338" max="14338" width="4.44140625" style="22" customWidth="1"/>
    <col min="14339" max="14339" width="4.5546875" style="22" customWidth="1"/>
    <col min="14340" max="14340" width="13.33203125" style="22" customWidth="1"/>
    <col min="14341" max="14341" width="4.44140625" style="22" customWidth="1"/>
    <col min="14342" max="14342" width="13.33203125" style="22" customWidth="1"/>
    <col min="14343" max="14343" width="11.88671875" style="22" customWidth="1"/>
    <col min="14344" max="14344" width="12.44140625" style="22" customWidth="1"/>
    <col min="14345" max="14348" width="9" style="22" hidden="1" customWidth="1"/>
    <col min="14349" max="14349" width="22.44140625" style="22" customWidth="1"/>
    <col min="14350" max="14351" width="5.88671875" style="22" customWidth="1"/>
    <col min="14352" max="14352" width="6.109375" style="22" customWidth="1"/>
    <col min="14353" max="14592" width="9.109375" style="22"/>
    <col min="14593" max="14593" width="48.33203125" style="22" customWidth="1"/>
    <col min="14594" max="14594" width="4.44140625" style="22" customWidth="1"/>
    <col min="14595" max="14595" width="4.5546875" style="22" customWidth="1"/>
    <col min="14596" max="14596" width="13.33203125" style="22" customWidth="1"/>
    <col min="14597" max="14597" width="4.44140625" style="22" customWidth="1"/>
    <col min="14598" max="14598" width="13.33203125" style="22" customWidth="1"/>
    <col min="14599" max="14599" width="11.88671875" style="22" customWidth="1"/>
    <col min="14600" max="14600" width="12.44140625" style="22" customWidth="1"/>
    <col min="14601" max="14604" width="9" style="22" hidden="1" customWidth="1"/>
    <col min="14605" max="14605" width="22.44140625" style="22" customWidth="1"/>
    <col min="14606" max="14607" width="5.88671875" style="22" customWidth="1"/>
    <col min="14608" max="14608" width="6.109375" style="22" customWidth="1"/>
    <col min="14609" max="14848" width="9.109375" style="22"/>
    <col min="14849" max="14849" width="48.33203125" style="22" customWidth="1"/>
    <col min="14850" max="14850" width="4.44140625" style="22" customWidth="1"/>
    <col min="14851" max="14851" width="4.5546875" style="22" customWidth="1"/>
    <col min="14852" max="14852" width="13.33203125" style="22" customWidth="1"/>
    <col min="14853" max="14853" width="4.44140625" style="22" customWidth="1"/>
    <col min="14854" max="14854" width="13.33203125" style="22" customWidth="1"/>
    <col min="14855" max="14855" width="11.88671875" style="22" customWidth="1"/>
    <col min="14856" max="14856" width="12.44140625" style="22" customWidth="1"/>
    <col min="14857" max="14860" width="9" style="22" hidden="1" customWidth="1"/>
    <col min="14861" max="14861" width="22.44140625" style="22" customWidth="1"/>
    <col min="14862" max="14863" width="5.88671875" style="22" customWidth="1"/>
    <col min="14864" max="14864" width="6.109375" style="22" customWidth="1"/>
    <col min="14865" max="15104" width="9.109375" style="22"/>
    <col min="15105" max="15105" width="48.33203125" style="22" customWidth="1"/>
    <col min="15106" max="15106" width="4.44140625" style="22" customWidth="1"/>
    <col min="15107" max="15107" width="4.5546875" style="22" customWidth="1"/>
    <col min="15108" max="15108" width="13.33203125" style="22" customWidth="1"/>
    <col min="15109" max="15109" width="4.44140625" style="22" customWidth="1"/>
    <col min="15110" max="15110" width="13.33203125" style="22" customWidth="1"/>
    <col min="15111" max="15111" width="11.88671875" style="22" customWidth="1"/>
    <col min="15112" max="15112" width="12.44140625" style="22" customWidth="1"/>
    <col min="15113" max="15116" width="9" style="22" hidden="1" customWidth="1"/>
    <col min="15117" max="15117" width="22.44140625" style="22" customWidth="1"/>
    <col min="15118" max="15119" width="5.88671875" style="22" customWidth="1"/>
    <col min="15120" max="15120" width="6.109375" style="22" customWidth="1"/>
    <col min="15121" max="15360" width="9.109375" style="22"/>
    <col min="15361" max="15361" width="48.33203125" style="22" customWidth="1"/>
    <col min="15362" max="15362" width="4.44140625" style="22" customWidth="1"/>
    <col min="15363" max="15363" width="4.5546875" style="22" customWidth="1"/>
    <col min="15364" max="15364" width="13.33203125" style="22" customWidth="1"/>
    <col min="15365" max="15365" width="4.44140625" style="22" customWidth="1"/>
    <col min="15366" max="15366" width="13.33203125" style="22" customWidth="1"/>
    <col min="15367" max="15367" width="11.88671875" style="22" customWidth="1"/>
    <col min="15368" max="15368" width="12.44140625" style="22" customWidth="1"/>
    <col min="15369" max="15372" width="9" style="22" hidden="1" customWidth="1"/>
    <col min="15373" max="15373" width="22.44140625" style="22" customWidth="1"/>
    <col min="15374" max="15375" width="5.88671875" style="22" customWidth="1"/>
    <col min="15376" max="15376" width="6.109375" style="22" customWidth="1"/>
    <col min="15377" max="15616" width="9.109375" style="22"/>
    <col min="15617" max="15617" width="48.33203125" style="22" customWidth="1"/>
    <col min="15618" max="15618" width="4.44140625" style="22" customWidth="1"/>
    <col min="15619" max="15619" width="4.5546875" style="22" customWidth="1"/>
    <col min="15620" max="15620" width="13.33203125" style="22" customWidth="1"/>
    <col min="15621" max="15621" width="4.44140625" style="22" customWidth="1"/>
    <col min="15622" max="15622" width="13.33203125" style="22" customWidth="1"/>
    <col min="15623" max="15623" width="11.88671875" style="22" customWidth="1"/>
    <col min="15624" max="15624" width="12.44140625" style="22" customWidth="1"/>
    <col min="15625" max="15628" width="9" style="22" hidden="1" customWidth="1"/>
    <col min="15629" max="15629" width="22.44140625" style="22" customWidth="1"/>
    <col min="15630" max="15631" width="5.88671875" style="22" customWidth="1"/>
    <col min="15632" max="15632" width="6.109375" style="22" customWidth="1"/>
    <col min="15633" max="15872" width="9.109375" style="22"/>
    <col min="15873" max="15873" width="48.33203125" style="22" customWidth="1"/>
    <col min="15874" max="15874" width="4.44140625" style="22" customWidth="1"/>
    <col min="15875" max="15875" width="4.5546875" style="22" customWidth="1"/>
    <col min="15876" max="15876" width="13.33203125" style="22" customWidth="1"/>
    <col min="15877" max="15877" width="4.44140625" style="22" customWidth="1"/>
    <col min="15878" max="15878" width="13.33203125" style="22" customWidth="1"/>
    <col min="15879" max="15879" width="11.88671875" style="22" customWidth="1"/>
    <col min="15880" max="15880" width="12.44140625" style="22" customWidth="1"/>
    <col min="15881" max="15884" width="9" style="22" hidden="1" customWidth="1"/>
    <col min="15885" max="15885" width="22.44140625" style="22" customWidth="1"/>
    <col min="15886" max="15887" width="5.88671875" style="22" customWidth="1"/>
    <col min="15888" max="15888" width="6.109375" style="22" customWidth="1"/>
    <col min="15889" max="16128" width="9.109375" style="22"/>
    <col min="16129" max="16129" width="48.33203125" style="22" customWidth="1"/>
    <col min="16130" max="16130" width="4.44140625" style="22" customWidth="1"/>
    <col min="16131" max="16131" width="4.5546875" style="22" customWidth="1"/>
    <col min="16132" max="16132" width="13.33203125" style="22" customWidth="1"/>
    <col min="16133" max="16133" width="4.44140625" style="22" customWidth="1"/>
    <col min="16134" max="16134" width="13.33203125" style="22" customWidth="1"/>
    <col min="16135" max="16135" width="11.88671875" style="22" customWidth="1"/>
    <col min="16136" max="16136" width="12.44140625" style="22" customWidth="1"/>
    <col min="16137" max="16140" width="9" style="22" hidden="1" customWidth="1"/>
    <col min="16141" max="16141" width="22.44140625" style="22" customWidth="1"/>
    <col min="16142" max="16143" width="5.88671875" style="22" customWidth="1"/>
    <col min="16144" max="16144" width="6.109375" style="22" customWidth="1"/>
    <col min="16145" max="16384" width="9.109375" style="22"/>
  </cols>
  <sheetData>
    <row r="1" spans="1:13" ht="14.4">
      <c r="A1" s="24"/>
      <c r="B1" s="24"/>
      <c r="C1" s="24"/>
      <c r="D1" s="260" t="s">
        <v>63</v>
      </c>
      <c r="E1" s="260"/>
      <c r="F1" s="260"/>
      <c r="G1" s="260"/>
      <c r="H1" s="260"/>
      <c r="I1" s="75"/>
      <c r="J1" s="75"/>
    </row>
    <row r="2" spans="1:13" ht="14.4">
      <c r="A2" s="24"/>
      <c r="B2" s="24"/>
      <c r="C2" s="24"/>
      <c r="D2" s="260" t="s">
        <v>64</v>
      </c>
      <c r="E2" s="260"/>
      <c r="F2" s="260"/>
      <c r="G2" s="260"/>
      <c r="H2" s="260"/>
      <c r="I2" s="75"/>
      <c r="J2" s="75"/>
    </row>
    <row r="3" spans="1:13" ht="14.4">
      <c r="A3" s="24"/>
      <c r="B3" s="24"/>
      <c r="C3" s="24"/>
      <c r="D3" s="260" t="s">
        <v>2</v>
      </c>
      <c r="E3" s="260"/>
      <c r="F3" s="260"/>
      <c r="G3" s="260"/>
      <c r="H3" s="260"/>
      <c r="I3" s="75"/>
      <c r="J3" s="75"/>
    </row>
    <row r="4" spans="1:13" ht="14.4">
      <c r="A4" s="24"/>
      <c r="B4" s="24"/>
      <c r="C4" s="24"/>
      <c r="D4" s="260" t="s">
        <v>3</v>
      </c>
      <c r="E4" s="260"/>
      <c r="F4" s="260"/>
      <c r="G4" s="260"/>
      <c r="H4" s="260"/>
      <c r="I4" s="75"/>
      <c r="J4" s="75"/>
    </row>
    <row r="5" spans="1:13" ht="14.4">
      <c r="A5" s="24"/>
      <c r="B5" s="24"/>
      <c r="C5" s="24"/>
      <c r="D5" s="260" t="s">
        <v>4</v>
      </c>
      <c r="E5" s="260"/>
      <c r="F5" s="260"/>
      <c r="G5" s="260"/>
      <c r="H5" s="260"/>
      <c r="I5" s="75"/>
      <c r="J5" s="75"/>
    </row>
    <row r="6" spans="1:13" ht="14.4">
      <c r="A6" s="24"/>
      <c r="B6" s="24"/>
      <c r="C6" s="24"/>
      <c r="D6" s="260" t="s">
        <v>5</v>
      </c>
      <c r="E6" s="260"/>
      <c r="F6" s="260"/>
      <c r="G6" s="260"/>
      <c r="H6" s="260"/>
      <c r="I6" s="75"/>
      <c r="J6" s="75"/>
    </row>
    <row r="7" spans="1:13" ht="14.4">
      <c r="A7" s="25"/>
      <c r="B7" s="25"/>
      <c r="C7" s="25"/>
      <c r="D7" s="260"/>
      <c r="E7" s="260"/>
      <c r="F7" s="260"/>
      <c r="G7" s="260"/>
      <c r="H7" s="260"/>
      <c r="I7" s="75"/>
      <c r="J7" s="75"/>
    </row>
    <row r="8" spans="1:13" ht="14.4">
      <c r="A8" s="26"/>
      <c r="B8" s="25"/>
      <c r="C8" s="25"/>
      <c r="D8" s="261"/>
      <c r="E8" s="261"/>
      <c r="F8" s="261"/>
      <c r="G8" s="261"/>
      <c r="H8" s="261"/>
      <c r="I8" s="75"/>
      <c r="J8" s="75"/>
    </row>
    <row r="9" spans="1:13" ht="30.75" customHeight="1">
      <c r="A9" s="262"/>
      <c r="B9" s="262"/>
      <c r="C9" s="262"/>
      <c r="D9" s="262"/>
      <c r="E9" s="262"/>
      <c r="F9" s="262"/>
      <c r="G9" s="262"/>
      <c r="H9" s="262"/>
      <c r="I9" s="75"/>
      <c r="J9" s="75"/>
    </row>
    <row r="10" spans="1:13" ht="66.75" customHeight="1">
      <c r="A10" s="262" t="s">
        <v>65</v>
      </c>
      <c r="B10" s="262"/>
      <c r="C10" s="262"/>
      <c r="D10" s="262"/>
      <c r="E10" s="262"/>
      <c r="F10" s="262"/>
      <c r="G10" s="262"/>
      <c r="H10" s="262"/>
      <c r="I10" s="76"/>
      <c r="J10" s="77"/>
      <c r="M10" s="78"/>
    </row>
    <row r="11" spans="1:13" s="12" customFormat="1" ht="26.25" customHeight="1">
      <c r="A11" s="271" t="s">
        <v>66</v>
      </c>
      <c r="B11" s="274" t="s">
        <v>67</v>
      </c>
      <c r="C11" s="274" t="s">
        <v>68</v>
      </c>
      <c r="D11" s="274" t="s">
        <v>69</v>
      </c>
      <c r="E11" s="274" t="s">
        <v>70</v>
      </c>
      <c r="F11" s="263" t="s">
        <v>71</v>
      </c>
      <c r="G11" s="264"/>
      <c r="H11" s="265"/>
    </row>
    <row r="12" spans="1:13" s="13" customFormat="1" ht="12.75" customHeight="1">
      <c r="A12" s="272"/>
      <c r="B12" s="275"/>
      <c r="C12" s="275"/>
      <c r="D12" s="275"/>
      <c r="E12" s="275"/>
      <c r="F12" s="266"/>
      <c r="G12" s="267"/>
      <c r="H12" s="268"/>
    </row>
    <row r="13" spans="1:13" s="13" customFormat="1" ht="24.75" customHeight="1">
      <c r="A13" s="273"/>
      <c r="B13" s="276"/>
      <c r="C13" s="276"/>
      <c r="D13" s="276"/>
      <c r="E13" s="276"/>
      <c r="F13" s="27" t="s">
        <v>8</v>
      </c>
      <c r="G13" s="27" t="s">
        <v>9</v>
      </c>
      <c r="H13" s="28" t="s">
        <v>10</v>
      </c>
    </row>
    <row r="14" spans="1:13" s="14" customFormat="1" ht="19.5" customHeight="1">
      <c r="A14" s="29" t="s">
        <v>72</v>
      </c>
      <c r="B14" s="30" t="s">
        <v>73</v>
      </c>
      <c r="C14" s="30" t="s">
        <v>74</v>
      </c>
      <c r="D14" s="31"/>
      <c r="E14" s="31"/>
      <c r="F14" s="32">
        <f>F15+F21+F34+F41+F43+F46</f>
        <v>12196.4</v>
      </c>
      <c r="G14" s="32">
        <f t="shared" ref="G14:L14" si="0">G15+G21+G34+G41+G43+G46</f>
        <v>8679.0999999999985</v>
      </c>
      <c r="H14" s="32">
        <f t="shared" si="0"/>
        <v>8117.8</v>
      </c>
      <c r="I14" s="79">
        <f t="shared" si="0"/>
        <v>0</v>
      </c>
      <c r="J14" s="79">
        <f t="shared" si="0"/>
        <v>0</v>
      </c>
      <c r="K14" s="79">
        <f t="shared" si="0"/>
        <v>0</v>
      </c>
      <c r="L14" s="79">
        <f t="shared" si="0"/>
        <v>0</v>
      </c>
    </row>
    <row r="15" spans="1:13" s="14" customFormat="1" ht="45.75" customHeight="1">
      <c r="A15" s="33" t="s">
        <v>15</v>
      </c>
      <c r="B15" s="34" t="s">
        <v>73</v>
      </c>
      <c r="C15" s="34" t="s">
        <v>75</v>
      </c>
      <c r="D15" s="35"/>
      <c r="E15" s="35"/>
      <c r="F15" s="36">
        <f>F16</f>
        <v>149</v>
      </c>
      <c r="G15" s="36">
        <f t="shared" ref="G15:L15" si="1">G16</f>
        <v>20</v>
      </c>
      <c r="H15" s="36">
        <f t="shared" si="1"/>
        <v>20</v>
      </c>
      <c r="I15" s="36">
        <f t="shared" si="1"/>
        <v>0</v>
      </c>
      <c r="J15" s="36">
        <f t="shared" si="1"/>
        <v>0</v>
      </c>
      <c r="K15" s="36">
        <f t="shared" si="1"/>
        <v>0</v>
      </c>
      <c r="L15" s="36">
        <f t="shared" si="1"/>
        <v>0</v>
      </c>
    </row>
    <row r="16" spans="1:13" s="15" customFormat="1" ht="49.5" customHeight="1">
      <c r="A16" s="37" t="s">
        <v>76</v>
      </c>
      <c r="B16" s="1" t="s">
        <v>73</v>
      </c>
      <c r="C16" s="1" t="s">
        <v>75</v>
      </c>
      <c r="D16" s="38" t="s">
        <v>77</v>
      </c>
      <c r="E16" s="38"/>
      <c r="F16" s="39">
        <f t="shared" ref="F16:H19" si="2">F17</f>
        <v>149</v>
      </c>
      <c r="G16" s="39">
        <f t="shared" si="2"/>
        <v>20</v>
      </c>
      <c r="H16" s="39">
        <f t="shared" si="2"/>
        <v>20</v>
      </c>
    </row>
    <row r="17" spans="1:12" s="15" customFormat="1" ht="27" customHeight="1">
      <c r="A17" s="5" t="s">
        <v>78</v>
      </c>
      <c r="B17" s="40" t="s">
        <v>73</v>
      </c>
      <c r="C17" s="40" t="s">
        <v>75</v>
      </c>
      <c r="D17" s="41" t="s">
        <v>79</v>
      </c>
      <c r="E17" s="41"/>
      <c r="F17" s="42">
        <f t="shared" si="2"/>
        <v>149</v>
      </c>
      <c r="G17" s="42">
        <f t="shared" si="2"/>
        <v>20</v>
      </c>
      <c r="H17" s="42">
        <f>H18</f>
        <v>20</v>
      </c>
    </row>
    <row r="18" spans="1:12" ht="14.25" customHeight="1">
      <c r="A18" s="43" t="s">
        <v>80</v>
      </c>
      <c r="B18" s="40" t="s">
        <v>73</v>
      </c>
      <c r="C18" s="40" t="s">
        <v>75</v>
      </c>
      <c r="D18" s="41" t="s">
        <v>81</v>
      </c>
      <c r="E18" s="41"/>
      <c r="F18" s="42">
        <f t="shared" si="2"/>
        <v>149</v>
      </c>
      <c r="G18" s="42">
        <f t="shared" si="2"/>
        <v>20</v>
      </c>
      <c r="H18" s="42">
        <f>H19</f>
        <v>20</v>
      </c>
    </row>
    <row r="19" spans="1:12" ht="14.25" customHeight="1">
      <c r="A19" s="44" t="s">
        <v>82</v>
      </c>
      <c r="B19" s="40" t="s">
        <v>73</v>
      </c>
      <c r="C19" s="40" t="s">
        <v>75</v>
      </c>
      <c r="D19" s="45" t="s">
        <v>83</v>
      </c>
      <c r="E19" s="45"/>
      <c r="F19" s="42">
        <f t="shared" si="2"/>
        <v>149</v>
      </c>
      <c r="G19" s="42">
        <f>G20</f>
        <v>20</v>
      </c>
      <c r="H19" s="42">
        <f>H20</f>
        <v>20</v>
      </c>
      <c r="K19" s="22">
        <v>27</v>
      </c>
    </row>
    <row r="20" spans="1:12" s="16" customFormat="1" ht="30" customHeight="1">
      <c r="A20" s="6" t="s">
        <v>84</v>
      </c>
      <c r="B20" s="40" t="s">
        <v>73</v>
      </c>
      <c r="C20" s="40" t="s">
        <v>75</v>
      </c>
      <c r="D20" s="45" t="s">
        <v>83</v>
      </c>
      <c r="E20" s="45">
        <v>200</v>
      </c>
      <c r="F20" s="46">
        <v>149</v>
      </c>
      <c r="G20" s="46">
        <v>20</v>
      </c>
      <c r="H20" s="47">
        <v>20</v>
      </c>
    </row>
    <row r="21" spans="1:12" ht="68.25" customHeight="1">
      <c r="A21" s="48" t="s">
        <v>17</v>
      </c>
      <c r="B21" s="34" t="s">
        <v>73</v>
      </c>
      <c r="C21" s="34" t="s">
        <v>85</v>
      </c>
      <c r="D21" s="49"/>
      <c r="E21" s="49"/>
      <c r="F21" s="36">
        <f>F22</f>
        <v>11672</v>
      </c>
      <c r="G21" s="36">
        <f>G22</f>
        <v>8361.2999999999993</v>
      </c>
      <c r="H21" s="36">
        <f>H22</f>
        <v>7800</v>
      </c>
    </row>
    <row r="22" spans="1:12" ht="39.6">
      <c r="A22" s="37" t="s">
        <v>76</v>
      </c>
      <c r="B22" s="1" t="s">
        <v>73</v>
      </c>
      <c r="C22" s="1" t="s">
        <v>85</v>
      </c>
      <c r="D22" s="38" t="s">
        <v>77</v>
      </c>
      <c r="E22" s="38"/>
      <c r="F22" s="39">
        <f>F23+F27</f>
        <v>11672</v>
      </c>
      <c r="G22" s="39">
        <f t="shared" ref="G22:H22" si="3">G23+G27</f>
        <v>8361.2999999999993</v>
      </c>
      <c r="H22" s="39">
        <f t="shared" si="3"/>
        <v>7800</v>
      </c>
    </row>
    <row r="23" spans="1:12" ht="39.6">
      <c r="A23" s="5" t="s">
        <v>86</v>
      </c>
      <c r="B23" s="1" t="s">
        <v>73</v>
      </c>
      <c r="C23" s="1" t="s">
        <v>85</v>
      </c>
      <c r="D23" s="50" t="s">
        <v>87</v>
      </c>
      <c r="E23" s="50"/>
      <c r="F23" s="39">
        <f>F24</f>
        <v>3100</v>
      </c>
      <c r="G23" s="39">
        <f>G24</f>
        <v>2500</v>
      </c>
      <c r="H23" s="39">
        <f>H24</f>
        <v>2000</v>
      </c>
    </row>
    <row r="24" spans="1:12">
      <c r="A24" s="43" t="s">
        <v>80</v>
      </c>
      <c r="B24" s="40" t="s">
        <v>73</v>
      </c>
      <c r="C24" s="40" t="s">
        <v>85</v>
      </c>
      <c r="D24" s="41" t="s">
        <v>88</v>
      </c>
      <c r="E24" s="41"/>
      <c r="F24" s="42">
        <f>F25</f>
        <v>3100</v>
      </c>
      <c r="G24" s="42">
        <f t="shared" ref="G24:H24" si="4">G25</f>
        <v>2500</v>
      </c>
      <c r="H24" s="42">
        <f t="shared" si="4"/>
        <v>2000</v>
      </c>
    </row>
    <row r="25" spans="1:12" ht="17.25" customHeight="1">
      <c r="A25" s="44" t="s">
        <v>82</v>
      </c>
      <c r="B25" s="40" t="s">
        <v>73</v>
      </c>
      <c r="C25" s="40" t="s">
        <v>85</v>
      </c>
      <c r="D25" s="41" t="s">
        <v>89</v>
      </c>
      <c r="E25" s="41"/>
      <c r="F25" s="42">
        <f>F26</f>
        <v>3100</v>
      </c>
      <c r="G25" s="42">
        <f>G26</f>
        <v>2500</v>
      </c>
      <c r="H25" s="42">
        <f>H26</f>
        <v>2000</v>
      </c>
    </row>
    <row r="26" spans="1:12" ht="53.25" customHeight="1">
      <c r="A26" s="6" t="s">
        <v>90</v>
      </c>
      <c r="B26" s="40" t="s">
        <v>73</v>
      </c>
      <c r="C26" s="40" t="s">
        <v>85</v>
      </c>
      <c r="D26" s="45" t="s">
        <v>89</v>
      </c>
      <c r="E26" s="45">
        <v>100</v>
      </c>
      <c r="F26" s="42">
        <v>3100</v>
      </c>
      <c r="G26" s="42">
        <v>2500</v>
      </c>
      <c r="H26" s="42">
        <v>2000</v>
      </c>
    </row>
    <row r="27" spans="1:12" ht="24.75" customHeight="1">
      <c r="A27" s="5" t="s">
        <v>78</v>
      </c>
      <c r="B27" s="1" t="s">
        <v>73</v>
      </c>
      <c r="C27" s="1" t="s">
        <v>85</v>
      </c>
      <c r="D27" s="50" t="s">
        <v>79</v>
      </c>
      <c r="E27" s="50"/>
      <c r="F27" s="39">
        <f>F28</f>
        <v>8572</v>
      </c>
      <c r="G27" s="39">
        <f>G28</f>
        <v>5861.3</v>
      </c>
      <c r="H27" s="39">
        <f>H28</f>
        <v>5800</v>
      </c>
    </row>
    <row r="28" spans="1:12">
      <c r="A28" s="43" t="s">
        <v>80</v>
      </c>
      <c r="B28" s="40" t="s">
        <v>73</v>
      </c>
      <c r="C28" s="40" t="s">
        <v>85</v>
      </c>
      <c r="D28" s="41" t="s">
        <v>81</v>
      </c>
      <c r="E28" s="41"/>
      <c r="F28" s="42">
        <f>F29</f>
        <v>8572</v>
      </c>
      <c r="G28" s="42">
        <f t="shared" ref="G28:H28" si="5">G29</f>
        <v>5861.3</v>
      </c>
      <c r="H28" s="42">
        <f t="shared" si="5"/>
        <v>5800</v>
      </c>
      <c r="I28" s="42">
        <f t="shared" ref="I28:L28" si="6">I29+I31</f>
        <v>0</v>
      </c>
      <c r="J28" s="42">
        <f t="shared" si="6"/>
        <v>0</v>
      </c>
      <c r="K28" s="42">
        <f t="shared" si="6"/>
        <v>0</v>
      </c>
      <c r="L28" s="42">
        <f t="shared" si="6"/>
        <v>0</v>
      </c>
    </row>
    <row r="29" spans="1:12">
      <c r="A29" s="44" t="s">
        <v>82</v>
      </c>
      <c r="B29" s="40" t="s">
        <v>73</v>
      </c>
      <c r="C29" s="40" t="s">
        <v>85</v>
      </c>
      <c r="D29" s="45" t="s">
        <v>83</v>
      </c>
      <c r="E29" s="45"/>
      <c r="F29" s="42">
        <f>F32+F30</f>
        <v>8572</v>
      </c>
      <c r="G29" s="42">
        <f>G30</f>
        <v>5861.3</v>
      </c>
      <c r="H29" s="42">
        <f>H30</f>
        <v>5800</v>
      </c>
    </row>
    <row r="30" spans="1:12" ht="53.25" customHeight="1">
      <c r="A30" s="6" t="s">
        <v>90</v>
      </c>
      <c r="B30" s="40" t="s">
        <v>73</v>
      </c>
      <c r="C30" s="40" t="s">
        <v>85</v>
      </c>
      <c r="D30" s="45" t="s">
        <v>83</v>
      </c>
      <c r="E30" s="45">
        <v>100</v>
      </c>
      <c r="F30" s="42">
        <v>7000</v>
      </c>
      <c r="G30" s="42">
        <f>G31+G32</f>
        <v>5861.3</v>
      </c>
      <c r="H30" s="42">
        <f>H31+H32</f>
        <v>5800</v>
      </c>
    </row>
    <row r="31" spans="1:12" ht="15.75" customHeight="1">
      <c r="A31" s="44" t="s">
        <v>82</v>
      </c>
      <c r="B31" s="40" t="s">
        <v>73</v>
      </c>
      <c r="C31" s="40" t="s">
        <v>85</v>
      </c>
      <c r="D31" s="45" t="s">
        <v>83</v>
      </c>
      <c r="E31" s="45"/>
      <c r="F31" s="42">
        <f>F32</f>
        <v>1572</v>
      </c>
      <c r="G31" s="42">
        <v>4861.3</v>
      </c>
      <c r="H31" s="42">
        <v>4800</v>
      </c>
    </row>
    <row r="32" spans="1:12" ht="26.4">
      <c r="A32" s="6" t="s">
        <v>84</v>
      </c>
      <c r="B32" s="40" t="s">
        <v>73</v>
      </c>
      <c r="C32" s="40" t="s">
        <v>85</v>
      </c>
      <c r="D32" s="45" t="s">
        <v>83</v>
      </c>
      <c r="E32" s="45">
        <v>200</v>
      </c>
      <c r="F32" s="42">
        <v>1572</v>
      </c>
      <c r="G32" s="42">
        <v>1000</v>
      </c>
      <c r="H32" s="42">
        <v>1000</v>
      </c>
    </row>
    <row r="33" spans="1:12" s="15" customFormat="1" ht="45.75" customHeight="1">
      <c r="A33" s="33" t="s">
        <v>19</v>
      </c>
      <c r="B33" s="1" t="s">
        <v>73</v>
      </c>
      <c r="C33" s="1" t="s">
        <v>91</v>
      </c>
      <c r="D33" s="51"/>
      <c r="E33" s="51"/>
      <c r="F33" s="36">
        <f t="shared" ref="F33:G35" si="7">F34</f>
        <v>269.3</v>
      </c>
      <c r="G33" s="36">
        <f t="shared" si="7"/>
        <v>269.3</v>
      </c>
      <c r="H33" s="36">
        <f>H34</f>
        <v>269.3</v>
      </c>
    </row>
    <row r="34" spans="1:12" s="15" customFormat="1" ht="39" customHeight="1">
      <c r="A34" s="52" t="s">
        <v>76</v>
      </c>
      <c r="B34" s="1" t="s">
        <v>73</v>
      </c>
      <c r="C34" s="1" t="s">
        <v>91</v>
      </c>
      <c r="D34" s="38" t="s">
        <v>77</v>
      </c>
      <c r="E34" s="38"/>
      <c r="F34" s="39">
        <f t="shared" si="7"/>
        <v>269.3</v>
      </c>
      <c r="G34" s="39">
        <f t="shared" si="7"/>
        <v>269.3</v>
      </c>
      <c r="H34" s="39">
        <f>H35</f>
        <v>269.3</v>
      </c>
    </row>
    <row r="35" spans="1:12" ht="15.75" customHeight="1">
      <c r="A35" s="53" t="s">
        <v>92</v>
      </c>
      <c r="B35" s="40" t="s">
        <v>73</v>
      </c>
      <c r="C35" s="40" t="s">
        <v>91</v>
      </c>
      <c r="D35" s="41" t="s">
        <v>79</v>
      </c>
      <c r="E35" s="41"/>
      <c r="F35" s="42">
        <f t="shared" si="7"/>
        <v>269.3</v>
      </c>
      <c r="G35" s="42">
        <f t="shared" si="7"/>
        <v>269.3</v>
      </c>
      <c r="H35" s="42">
        <f>H36</f>
        <v>269.3</v>
      </c>
    </row>
    <row r="36" spans="1:12" ht="18" customHeight="1">
      <c r="A36" s="52" t="s">
        <v>80</v>
      </c>
      <c r="B36" s="40" t="s">
        <v>73</v>
      </c>
      <c r="C36" s="40" t="s">
        <v>91</v>
      </c>
      <c r="D36" s="41" t="s">
        <v>81</v>
      </c>
      <c r="E36" s="41"/>
      <c r="F36" s="42">
        <f>F37+F39</f>
        <v>269.3</v>
      </c>
      <c r="G36" s="42">
        <f t="shared" ref="G36:H36" si="8">G37+G39</f>
        <v>269.3</v>
      </c>
      <c r="H36" s="42">
        <f t="shared" si="8"/>
        <v>269.3</v>
      </c>
    </row>
    <row r="37" spans="1:12" ht="37.5" customHeight="1">
      <c r="A37" s="44" t="s">
        <v>93</v>
      </c>
      <c r="B37" s="40" t="s">
        <v>73</v>
      </c>
      <c r="C37" s="40" t="s">
        <v>91</v>
      </c>
      <c r="D37" s="45" t="s">
        <v>94</v>
      </c>
      <c r="E37" s="45"/>
      <c r="F37" s="42">
        <f>F38</f>
        <v>232.5</v>
      </c>
      <c r="G37" s="42">
        <v>232.5</v>
      </c>
      <c r="H37" s="42">
        <v>232.5</v>
      </c>
    </row>
    <row r="38" spans="1:12" ht="17.25" customHeight="1">
      <c r="A38" s="44" t="s">
        <v>95</v>
      </c>
      <c r="B38" s="40" t="s">
        <v>73</v>
      </c>
      <c r="C38" s="40" t="s">
        <v>91</v>
      </c>
      <c r="D38" s="45" t="s">
        <v>94</v>
      </c>
      <c r="E38" s="45">
        <v>500</v>
      </c>
      <c r="F38" s="42">
        <v>232.5</v>
      </c>
      <c r="G38" s="42">
        <v>36.799999999999997</v>
      </c>
      <c r="H38" s="42">
        <v>36.799999999999997</v>
      </c>
    </row>
    <row r="39" spans="1:12" ht="43.5" customHeight="1">
      <c r="A39" s="6" t="s">
        <v>96</v>
      </c>
      <c r="B39" s="54" t="s">
        <v>73</v>
      </c>
      <c r="C39" s="54" t="s">
        <v>91</v>
      </c>
      <c r="D39" s="55" t="s">
        <v>97</v>
      </c>
      <c r="E39" s="56"/>
      <c r="F39" s="42">
        <f>F40</f>
        <v>36.799999999999997</v>
      </c>
      <c r="G39" s="42">
        <f t="shared" ref="G39:H39" si="9">G40</f>
        <v>36.799999999999997</v>
      </c>
      <c r="H39" s="42">
        <f t="shared" si="9"/>
        <v>36.799999999999997</v>
      </c>
    </row>
    <row r="40" spans="1:12" ht="18" customHeight="1">
      <c r="A40" s="44" t="s">
        <v>95</v>
      </c>
      <c r="B40" s="54" t="s">
        <v>73</v>
      </c>
      <c r="C40" s="54" t="s">
        <v>91</v>
      </c>
      <c r="D40" s="55" t="s">
        <v>97</v>
      </c>
      <c r="E40" s="57" t="s">
        <v>98</v>
      </c>
      <c r="F40" s="42">
        <v>36.799999999999997</v>
      </c>
      <c r="G40" s="42">
        <v>36.799999999999997</v>
      </c>
      <c r="H40" s="42">
        <v>36.799999999999997</v>
      </c>
    </row>
    <row r="41" spans="1:12" ht="24.75" customHeight="1">
      <c r="A41" s="58" t="s">
        <v>21</v>
      </c>
      <c r="B41" s="54" t="s">
        <v>73</v>
      </c>
      <c r="C41" s="54" t="s">
        <v>99</v>
      </c>
      <c r="D41" s="50" t="s">
        <v>100</v>
      </c>
      <c r="E41" s="57"/>
      <c r="F41" s="39">
        <f>F42</f>
        <v>0</v>
      </c>
      <c r="G41" s="39">
        <f t="shared" ref="G41:H41" si="10">G42</f>
        <v>0</v>
      </c>
      <c r="H41" s="39">
        <f t="shared" si="10"/>
        <v>0</v>
      </c>
    </row>
    <row r="42" spans="1:12" ht="26.25" customHeight="1">
      <c r="A42" s="59" t="s">
        <v>101</v>
      </c>
      <c r="B42" s="54" t="s">
        <v>73</v>
      </c>
      <c r="C42" s="54" t="s">
        <v>99</v>
      </c>
      <c r="D42" s="60" t="s">
        <v>102</v>
      </c>
      <c r="E42" s="57" t="s">
        <v>103</v>
      </c>
      <c r="F42" s="42"/>
      <c r="G42" s="42">
        <v>0</v>
      </c>
      <c r="H42" s="42">
        <v>0</v>
      </c>
    </row>
    <row r="43" spans="1:12" ht="23.25" customHeight="1">
      <c r="A43" s="5" t="s">
        <v>80</v>
      </c>
      <c r="B43" s="40" t="s">
        <v>73</v>
      </c>
      <c r="C43" s="40" t="s">
        <v>104</v>
      </c>
      <c r="D43" s="50" t="s">
        <v>100</v>
      </c>
      <c r="E43" s="45"/>
      <c r="F43" s="39">
        <f>F44</f>
        <v>10</v>
      </c>
      <c r="G43" s="39">
        <f t="shared" ref="G43:H43" si="11">G44</f>
        <v>5</v>
      </c>
      <c r="H43" s="39">
        <f t="shared" si="11"/>
        <v>5</v>
      </c>
    </row>
    <row r="44" spans="1:12" ht="25.5" customHeight="1">
      <c r="A44" s="6" t="s">
        <v>105</v>
      </c>
      <c r="B44" s="40"/>
      <c r="C44" s="40"/>
      <c r="D44" s="45" t="s">
        <v>106</v>
      </c>
      <c r="E44" s="45"/>
      <c r="F44" s="42">
        <f>F45</f>
        <v>10</v>
      </c>
      <c r="G44" s="42">
        <f t="shared" ref="G44:L44" si="12">G45</f>
        <v>5</v>
      </c>
      <c r="H44" s="42">
        <f t="shared" si="12"/>
        <v>5</v>
      </c>
      <c r="I44" s="42">
        <f t="shared" si="12"/>
        <v>0</v>
      </c>
      <c r="J44" s="42">
        <f t="shared" si="12"/>
        <v>0</v>
      </c>
      <c r="K44" s="42">
        <f t="shared" si="12"/>
        <v>0</v>
      </c>
      <c r="L44" s="42">
        <f t="shared" si="12"/>
        <v>0</v>
      </c>
    </row>
    <row r="45" spans="1:12" ht="25.5" customHeight="1">
      <c r="A45" s="6" t="s">
        <v>105</v>
      </c>
      <c r="B45" s="40" t="s">
        <v>73</v>
      </c>
      <c r="C45" s="40" t="s">
        <v>104</v>
      </c>
      <c r="D45" s="45" t="s">
        <v>106</v>
      </c>
      <c r="E45" s="45"/>
      <c r="F45" s="42">
        <v>10</v>
      </c>
      <c r="G45" s="42">
        <v>5</v>
      </c>
      <c r="H45" s="42">
        <v>5</v>
      </c>
    </row>
    <row r="46" spans="1:12" s="14" customFormat="1" ht="18.75" customHeight="1">
      <c r="A46" s="61" t="s">
        <v>25</v>
      </c>
      <c r="B46" s="1" t="s">
        <v>73</v>
      </c>
      <c r="C46" s="1" t="s">
        <v>107</v>
      </c>
      <c r="D46" s="45"/>
      <c r="E46" s="45"/>
      <c r="F46" s="39">
        <f>F47+F52</f>
        <v>96.1</v>
      </c>
      <c r="G46" s="39">
        <f t="shared" ref="G46:H46" si="13">G47+G52</f>
        <v>23.5</v>
      </c>
      <c r="H46" s="39">
        <f t="shared" si="13"/>
        <v>23.5</v>
      </c>
    </row>
    <row r="47" spans="1:12" s="14" customFormat="1" ht="32.25" customHeight="1">
      <c r="A47" s="62" t="s">
        <v>78</v>
      </c>
      <c r="B47" s="1" t="s">
        <v>73</v>
      </c>
      <c r="C47" s="1" t="s">
        <v>107</v>
      </c>
      <c r="D47" s="8" t="s">
        <v>79</v>
      </c>
      <c r="E47" s="45"/>
      <c r="F47" s="39">
        <f>F48</f>
        <v>3.5</v>
      </c>
      <c r="G47" s="39">
        <f t="shared" ref="G47:H47" si="14">G48</f>
        <v>3.5</v>
      </c>
      <c r="H47" s="39">
        <f t="shared" si="14"/>
        <v>3.5</v>
      </c>
    </row>
    <row r="48" spans="1:12" s="14" customFormat="1" ht="29.25" customHeight="1">
      <c r="A48" s="63" t="s">
        <v>92</v>
      </c>
      <c r="B48" s="1" t="s">
        <v>73</v>
      </c>
      <c r="C48" s="1" t="s">
        <v>107</v>
      </c>
      <c r="D48" s="8" t="s">
        <v>79</v>
      </c>
      <c r="E48" s="45"/>
      <c r="F48" s="39">
        <f>F49</f>
        <v>3.5</v>
      </c>
      <c r="G48" s="39">
        <f t="shared" ref="G48:H48" si="15">G49</f>
        <v>3.5</v>
      </c>
      <c r="H48" s="39">
        <f t="shared" si="15"/>
        <v>3.5</v>
      </c>
    </row>
    <row r="49" spans="1:18" s="14" customFormat="1" ht="18.75" customHeight="1">
      <c r="A49" s="62" t="s">
        <v>80</v>
      </c>
      <c r="B49" s="1" t="s">
        <v>73</v>
      </c>
      <c r="C49" s="1" t="s">
        <v>107</v>
      </c>
      <c r="D49" s="8" t="s">
        <v>81</v>
      </c>
      <c r="E49" s="45"/>
      <c r="F49" s="39">
        <f>F50</f>
        <v>3.5</v>
      </c>
      <c r="G49" s="39">
        <f t="shared" ref="G49:H49" si="16">G50</f>
        <v>3.5</v>
      </c>
      <c r="H49" s="39">
        <f t="shared" si="16"/>
        <v>3.5</v>
      </c>
    </row>
    <row r="50" spans="1:18" s="14" customFormat="1" ht="78.75" customHeight="1">
      <c r="A50" s="64" t="s">
        <v>108</v>
      </c>
      <c r="B50" s="1" t="s">
        <v>73</v>
      </c>
      <c r="C50" s="1" t="s">
        <v>107</v>
      </c>
      <c r="D50" s="8" t="s">
        <v>109</v>
      </c>
      <c r="E50" s="45"/>
      <c r="F50" s="39">
        <f>F51</f>
        <v>3.5</v>
      </c>
      <c r="G50" s="39">
        <f t="shared" ref="G50:H50" si="17">G51</f>
        <v>3.5</v>
      </c>
      <c r="H50" s="39">
        <f t="shared" si="17"/>
        <v>3.5</v>
      </c>
    </row>
    <row r="51" spans="1:18" s="14" customFormat="1" ht="40.5" customHeight="1">
      <c r="A51" s="65" t="s">
        <v>110</v>
      </c>
      <c r="B51" s="1" t="s">
        <v>73</v>
      </c>
      <c r="C51" s="1" t="s">
        <v>107</v>
      </c>
      <c r="D51" s="8" t="s">
        <v>109</v>
      </c>
      <c r="E51" s="45">
        <v>200</v>
      </c>
      <c r="F51" s="39">
        <v>3.5</v>
      </c>
      <c r="G51" s="39">
        <v>3.5</v>
      </c>
      <c r="H51" s="39">
        <v>3.5</v>
      </c>
    </row>
    <row r="52" spans="1:18" s="15" customFormat="1" ht="36" customHeight="1">
      <c r="A52" s="66" t="s">
        <v>111</v>
      </c>
      <c r="B52" s="1" t="s">
        <v>73</v>
      </c>
      <c r="C52" s="1" t="s">
        <v>107</v>
      </c>
      <c r="D52" s="38" t="s">
        <v>112</v>
      </c>
      <c r="E52" s="38"/>
      <c r="F52" s="67">
        <f t="shared" ref="F52:H54" si="18">F53</f>
        <v>92.6</v>
      </c>
      <c r="G52" s="67">
        <f t="shared" si="18"/>
        <v>20</v>
      </c>
      <c r="H52" s="67">
        <f t="shared" si="18"/>
        <v>20</v>
      </c>
    </row>
    <row r="53" spans="1:18" s="15" customFormat="1" ht="16.5" customHeight="1">
      <c r="A53" s="68" t="s">
        <v>80</v>
      </c>
      <c r="B53" s="40" t="s">
        <v>73</v>
      </c>
      <c r="C53" s="40" t="s">
        <v>107</v>
      </c>
      <c r="D53" s="45" t="s">
        <v>100</v>
      </c>
      <c r="E53" s="45"/>
      <c r="F53" s="69">
        <f>F54</f>
        <v>92.6</v>
      </c>
      <c r="G53" s="69">
        <f t="shared" si="18"/>
        <v>20</v>
      </c>
      <c r="H53" s="69">
        <f t="shared" si="18"/>
        <v>20</v>
      </c>
    </row>
    <row r="54" spans="1:18" s="15" customFormat="1">
      <c r="A54" s="68" t="s">
        <v>80</v>
      </c>
      <c r="B54" s="40" t="s">
        <v>73</v>
      </c>
      <c r="C54" s="40" t="s">
        <v>107</v>
      </c>
      <c r="D54" s="45" t="s">
        <v>113</v>
      </c>
      <c r="E54" s="45"/>
      <c r="F54" s="69">
        <f>F55</f>
        <v>92.6</v>
      </c>
      <c r="G54" s="69">
        <f t="shared" si="18"/>
        <v>20</v>
      </c>
      <c r="H54" s="69">
        <f t="shared" si="18"/>
        <v>20</v>
      </c>
      <c r="I54" s="15">
        <v>22</v>
      </c>
    </row>
    <row r="55" spans="1:18" s="15" customFormat="1" ht="51.75" customHeight="1">
      <c r="A55" s="44" t="s">
        <v>114</v>
      </c>
      <c r="B55" s="40" t="s">
        <v>73</v>
      </c>
      <c r="C55" s="40" t="s">
        <v>107</v>
      </c>
      <c r="D55" s="45" t="s">
        <v>115</v>
      </c>
      <c r="E55" s="45"/>
      <c r="F55" s="69">
        <f>F56</f>
        <v>92.6</v>
      </c>
      <c r="G55" s="69">
        <f t="shared" ref="G55:H55" si="19">G56</f>
        <v>20</v>
      </c>
      <c r="H55" s="69">
        <f t="shared" si="19"/>
        <v>20</v>
      </c>
    </row>
    <row r="56" spans="1:18" s="15" customFormat="1" ht="26.4">
      <c r="A56" s="6" t="s">
        <v>84</v>
      </c>
      <c r="B56" s="40" t="s">
        <v>73</v>
      </c>
      <c r="C56" s="40" t="s">
        <v>107</v>
      </c>
      <c r="D56" s="45" t="s">
        <v>115</v>
      </c>
      <c r="E56" s="45">
        <v>200</v>
      </c>
      <c r="F56" s="45">
        <v>92.6</v>
      </c>
      <c r="G56" s="45">
        <v>20</v>
      </c>
      <c r="H56" s="69">
        <v>20</v>
      </c>
    </row>
    <row r="57" spans="1:18" ht="21.75" customHeight="1">
      <c r="A57" s="70" t="s">
        <v>116</v>
      </c>
      <c r="B57" s="71" t="s">
        <v>117</v>
      </c>
      <c r="C57" s="71" t="s">
        <v>74</v>
      </c>
      <c r="D57" s="72"/>
      <c r="E57" s="72"/>
      <c r="F57" s="73">
        <f>F58</f>
        <v>0</v>
      </c>
      <c r="G57" s="73">
        <f t="shared" ref="G57:H57" si="20">G58</f>
        <v>0</v>
      </c>
      <c r="H57" s="73">
        <f t="shared" si="20"/>
        <v>0</v>
      </c>
      <c r="M57" s="80"/>
      <c r="N57" s="81"/>
      <c r="O57" s="81"/>
      <c r="P57" s="81"/>
      <c r="Q57" s="81"/>
      <c r="R57" s="81"/>
    </row>
    <row r="58" spans="1:18" s="17" customFormat="1" ht="24" customHeight="1">
      <c r="A58" s="74" t="s">
        <v>29</v>
      </c>
      <c r="B58" s="1" t="s">
        <v>117</v>
      </c>
      <c r="C58" s="1" t="s">
        <v>75</v>
      </c>
      <c r="D58" s="38"/>
      <c r="E58" s="38"/>
      <c r="F58" s="39">
        <f>F59</f>
        <v>0</v>
      </c>
      <c r="G58" s="39">
        <f t="shared" ref="G58:H58" si="21">G59</f>
        <v>0</v>
      </c>
      <c r="H58" s="39">
        <f t="shared" si="21"/>
        <v>0</v>
      </c>
    </row>
    <row r="59" spans="1:18" ht="35.25" customHeight="1">
      <c r="A59" s="66" t="s">
        <v>111</v>
      </c>
      <c r="B59" s="1" t="s">
        <v>117</v>
      </c>
      <c r="C59" s="1" t="s">
        <v>75</v>
      </c>
      <c r="D59" s="38" t="s">
        <v>112</v>
      </c>
      <c r="E59" s="38"/>
      <c r="F59" s="39">
        <f t="shared" ref="F59:H62" si="22">F60</f>
        <v>0</v>
      </c>
      <c r="G59" s="39">
        <f t="shared" si="22"/>
        <v>0</v>
      </c>
      <c r="H59" s="39">
        <f t="shared" si="22"/>
        <v>0</v>
      </c>
    </row>
    <row r="60" spans="1:18" ht="18" customHeight="1">
      <c r="A60" s="68" t="s">
        <v>80</v>
      </c>
      <c r="B60" s="40" t="s">
        <v>117</v>
      </c>
      <c r="C60" s="40" t="s">
        <v>75</v>
      </c>
      <c r="D60" s="45" t="s">
        <v>100</v>
      </c>
      <c r="E60" s="45"/>
      <c r="F60" s="42">
        <f t="shared" si="22"/>
        <v>0</v>
      </c>
      <c r="G60" s="42">
        <f t="shared" si="22"/>
        <v>0</v>
      </c>
      <c r="H60" s="42">
        <f t="shared" si="22"/>
        <v>0</v>
      </c>
    </row>
    <row r="61" spans="1:18">
      <c r="A61" s="68" t="s">
        <v>80</v>
      </c>
      <c r="B61" s="40" t="s">
        <v>117</v>
      </c>
      <c r="C61" s="40" t="s">
        <v>75</v>
      </c>
      <c r="D61" s="45" t="s">
        <v>113</v>
      </c>
      <c r="E61" s="45"/>
      <c r="F61" s="42">
        <f>F62</f>
        <v>0</v>
      </c>
      <c r="G61" s="42">
        <f t="shared" si="22"/>
        <v>0</v>
      </c>
      <c r="H61" s="42">
        <f t="shared" si="22"/>
        <v>0</v>
      </c>
    </row>
    <row r="62" spans="1:18" ht="27">
      <c r="A62" s="44" t="s">
        <v>118</v>
      </c>
      <c r="B62" s="40" t="s">
        <v>117</v>
      </c>
      <c r="C62" s="40" t="s">
        <v>75</v>
      </c>
      <c r="D62" s="45" t="s">
        <v>119</v>
      </c>
      <c r="E62" s="45"/>
      <c r="F62" s="42">
        <f t="shared" si="22"/>
        <v>0</v>
      </c>
      <c r="G62" s="42">
        <f t="shared" si="22"/>
        <v>0</v>
      </c>
      <c r="H62" s="42">
        <v>0</v>
      </c>
    </row>
    <row r="63" spans="1:18" ht="62.25" customHeight="1">
      <c r="A63" s="6" t="s">
        <v>90</v>
      </c>
      <c r="B63" s="40" t="s">
        <v>117</v>
      </c>
      <c r="C63" s="40" t="s">
        <v>75</v>
      </c>
      <c r="D63" s="45" t="s">
        <v>119</v>
      </c>
      <c r="E63" s="45">
        <v>100</v>
      </c>
      <c r="F63" s="42"/>
      <c r="G63" s="42"/>
      <c r="H63" s="42">
        <v>0</v>
      </c>
      <c r="M63" s="82"/>
    </row>
    <row r="64" spans="1:18" ht="31.5" customHeight="1">
      <c r="A64" s="29" t="s">
        <v>120</v>
      </c>
      <c r="B64" s="71" t="s">
        <v>75</v>
      </c>
      <c r="C64" s="71" t="s">
        <v>74</v>
      </c>
      <c r="D64" s="72"/>
      <c r="E64" s="72"/>
      <c r="F64" s="73">
        <f>F65</f>
        <v>126</v>
      </c>
      <c r="G64" s="73">
        <f t="shared" ref="G64:H64" si="23">G65</f>
        <v>128</v>
      </c>
      <c r="H64" s="73">
        <f t="shared" si="23"/>
        <v>120</v>
      </c>
    </row>
    <row r="65" spans="1:12" ht="72" customHeight="1">
      <c r="A65" s="48" t="s">
        <v>121</v>
      </c>
      <c r="B65" s="1" t="s">
        <v>75</v>
      </c>
      <c r="C65" s="1" t="s">
        <v>122</v>
      </c>
      <c r="D65" s="83"/>
      <c r="E65" s="83"/>
      <c r="F65" s="39">
        <f>F66</f>
        <v>126</v>
      </c>
      <c r="G65" s="39">
        <f t="shared" ref="G65:H65" si="24">G66</f>
        <v>128</v>
      </c>
      <c r="H65" s="39">
        <f t="shared" si="24"/>
        <v>120</v>
      </c>
    </row>
    <row r="66" spans="1:12" ht="22.5" customHeight="1">
      <c r="A66" s="84" t="s">
        <v>123</v>
      </c>
      <c r="B66" s="40" t="s">
        <v>75</v>
      </c>
      <c r="C66" s="40" t="s">
        <v>122</v>
      </c>
      <c r="D66" s="45" t="s">
        <v>124</v>
      </c>
      <c r="E66" s="45"/>
      <c r="F66" s="42">
        <f>F67+F72+F77</f>
        <v>126</v>
      </c>
      <c r="G66" s="42">
        <f t="shared" ref="G66:H66" si="25">G67+G72+G77</f>
        <v>128</v>
      </c>
      <c r="H66" s="42">
        <f t="shared" si="25"/>
        <v>120</v>
      </c>
    </row>
    <row r="67" spans="1:12" ht="81.75" customHeight="1">
      <c r="A67" s="85" t="s">
        <v>125</v>
      </c>
      <c r="B67" s="1" t="s">
        <v>75</v>
      </c>
      <c r="C67" s="1" t="s">
        <v>122</v>
      </c>
      <c r="D67" s="38" t="s">
        <v>126</v>
      </c>
      <c r="E67" s="38"/>
      <c r="F67" s="39">
        <v>19</v>
      </c>
      <c r="G67" s="39">
        <v>19</v>
      </c>
      <c r="H67" s="39">
        <v>19</v>
      </c>
    </row>
    <row r="68" spans="1:12" ht="46.5" customHeight="1">
      <c r="A68" s="6" t="s">
        <v>127</v>
      </c>
      <c r="B68" s="40" t="s">
        <v>75</v>
      </c>
      <c r="C68" s="40" t="s">
        <v>122</v>
      </c>
      <c r="D68" s="45" t="s">
        <v>126</v>
      </c>
      <c r="E68" s="45"/>
      <c r="F68" s="42">
        <v>16</v>
      </c>
      <c r="G68" s="42">
        <v>16</v>
      </c>
      <c r="H68" s="42">
        <v>16</v>
      </c>
    </row>
    <row r="69" spans="1:12" ht="18.75" customHeight="1">
      <c r="A69" s="6" t="s">
        <v>84</v>
      </c>
      <c r="B69" s="40" t="s">
        <v>75</v>
      </c>
      <c r="C69" s="40" t="s">
        <v>122</v>
      </c>
      <c r="D69" s="45" t="s">
        <v>126</v>
      </c>
      <c r="E69" s="45">
        <v>200</v>
      </c>
      <c r="F69" s="42">
        <v>28</v>
      </c>
      <c r="G69" s="42">
        <v>16</v>
      </c>
      <c r="H69" s="42">
        <v>16</v>
      </c>
    </row>
    <row r="70" spans="1:12" ht="36.75" customHeight="1">
      <c r="A70" s="6" t="s">
        <v>128</v>
      </c>
      <c r="B70" s="40" t="s">
        <v>75</v>
      </c>
      <c r="C70" s="40" t="s">
        <v>122</v>
      </c>
      <c r="D70" s="45" t="s">
        <v>126</v>
      </c>
      <c r="E70" s="45"/>
      <c r="F70" s="42">
        <v>3</v>
      </c>
      <c r="G70" s="42">
        <v>3</v>
      </c>
      <c r="H70" s="42">
        <v>3</v>
      </c>
    </row>
    <row r="71" spans="1:12" ht="17.25" customHeight="1">
      <c r="A71" s="6" t="s">
        <v>84</v>
      </c>
      <c r="B71" s="40" t="s">
        <v>75</v>
      </c>
      <c r="C71" s="40" t="s">
        <v>122</v>
      </c>
      <c r="D71" s="45" t="s">
        <v>126</v>
      </c>
      <c r="E71" s="45">
        <v>200</v>
      </c>
      <c r="F71" s="42">
        <v>3</v>
      </c>
      <c r="G71" s="42">
        <v>3</v>
      </c>
      <c r="H71" s="42">
        <v>3</v>
      </c>
    </row>
    <row r="72" spans="1:12" ht="62.25" customHeight="1">
      <c r="A72" s="5" t="s">
        <v>129</v>
      </c>
      <c r="B72" s="34" t="s">
        <v>75</v>
      </c>
      <c r="C72" s="34" t="s">
        <v>122</v>
      </c>
      <c r="D72" s="38" t="s">
        <v>130</v>
      </c>
      <c r="E72" s="38"/>
      <c r="F72" s="39">
        <f>F73+F75</f>
        <v>106</v>
      </c>
      <c r="G72" s="39">
        <f>G73+G75</f>
        <v>108</v>
      </c>
      <c r="H72" s="39">
        <f t="shared" ref="H72:L72" si="26">H73+H75</f>
        <v>100</v>
      </c>
      <c r="I72" s="42">
        <f t="shared" si="26"/>
        <v>0</v>
      </c>
      <c r="J72" s="42">
        <f t="shared" si="26"/>
        <v>0</v>
      </c>
      <c r="K72" s="42">
        <f t="shared" si="26"/>
        <v>0</v>
      </c>
      <c r="L72" s="42">
        <f t="shared" si="26"/>
        <v>0</v>
      </c>
    </row>
    <row r="73" spans="1:12" ht="31.5" customHeight="1">
      <c r="A73" s="4" t="s">
        <v>131</v>
      </c>
      <c r="B73" s="86" t="s">
        <v>75</v>
      </c>
      <c r="C73" s="86" t="s">
        <v>122</v>
      </c>
      <c r="D73" s="45" t="s">
        <v>132</v>
      </c>
      <c r="E73" s="45"/>
      <c r="F73" s="42">
        <f t="shared" ref="F73:H73" si="27">F74</f>
        <v>78</v>
      </c>
      <c r="G73" s="42">
        <f t="shared" si="27"/>
        <v>79</v>
      </c>
      <c r="H73" s="42">
        <f t="shared" si="27"/>
        <v>70</v>
      </c>
    </row>
    <row r="74" spans="1:12" ht="27" customHeight="1">
      <c r="A74" s="6" t="s">
        <v>84</v>
      </c>
      <c r="B74" s="87" t="s">
        <v>75</v>
      </c>
      <c r="C74" s="87" t="s">
        <v>122</v>
      </c>
      <c r="D74" s="45" t="s">
        <v>132</v>
      </c>
      <c r="E74" s="45">
        <v>200</v>
      </c>
      <c r="F74" s="42">
        <v>78</v>
      </c>
      <c r="G74" s="42">
        <v>79</v>
      </c>
      <c r="H74" s="42">
        <v>70</v>
      </c>
    </row>
    <row r="75" spans="1:12" ht="24.75" customHeight="1">
      <c r="A75" s="6" t="s">
        <v>133</v>
      </c>
      <c r="B75" s="87" t="s">
        <v>75</v>
      </c>
      <c r="C75" s="87" t="s">
        <v>122</v>
      </c>
      <c r="D75" s="55" t="s">
        <v>132</v>
      </c>
      <c r="E75" s="55"/>
      <c r="F75" s="88" t="str">
        <f>F76</f>
        <v>28</v>
      </c>
      <c r="G75" s="88" t="str">
        <f t="shared" ref="G75" si="28">G76</f>
        <v>29</v>
      </c>
      <c r="H75" s="88">
        <f t="shared" ref="H75" si="29">H76</f>
        <v>30</v>
      </c>
      <c r="I75" s="88">
        <f t="shared" ref="I75" si="30">I76</f>
        <v>0</v>
      </c>
      <c r="J75" s="88">
        <f t="shared" ref="J75" si="31">J76</f>
        <v>0</v>
      </c>
      <c r="K75" s="88">
        <f t="shared" ref="K75" si="32">K76</f>
        <v>0</v>
      </c>
      <c r="L75" s="88">
        <f t="shared" ref="L75" si="33">L76</f>
        <v>0</v>
      </c>
    </row>
    <row r="76" spans="1:12" ht="28.5" customHeight="1">
      <c r="A76" s="6" t="s">
        <v>84</v>
      </c>
      <c r="B76" s="87" t="s">
        <v>75</v>
      </c>
      <c r="C76" s="87" t="s">
        <v>122</v>
      </c>
      <c r="D76" s="55" t="s">
        <v>132</v>
      </c>
      <c r="E76" s="55">
        <v>200</v>
      </c>
      <c r="F76" s="89" t="s">
        <v>134</v>
      </c>
      <c r="G76" s="89" t="s">
        <v>135</v>
      </c>
      <c r="H76" s="90">
        <v>30</v>
      </c>
    </row>
    <row r="77" spans="1:12" ht="54" customHeight="1">
      <c r="A77" s="5" t="s">
        <v>136</v>
      </c>
      <c r="B77" s="91" t="s">
        <v>75</v>
      </c>
      <c r="C77" s="91" t="s">
        <v>122</v>
      </c>
      <c r="D77" s="83" t="s">
        <v>137</v>
      </c>
      <c r="E77" s="83"/>
      <c r="F77" s="92" t="s">
        <v>138</v>
      </c>
      <c r="G77" s="92" t="s">
        <v>138</v>
      </c>
      <c r="H77" s="39">
        <v>1</v>
      </c>
    </row>
    <row r="78" spans="1:12" ht="28.5" customHeight="1">
      <c r="A78" s="6" t="s">
        <v>139</v>
      </c>
      <c r="B78" s="87" t="s">
        <v>75</v>
      </c>
      <c r="C78" s="87" t="s">
        <v>122</v>
      </c>
      <c r="D78" s="55" t="s">
        <v>137</v>
      </c>
      <c r="E78" s="55"/>
      <c r="F78" s="88" t="str">
        <f>F79</f>
        <v>1,0</v>
      </c>
      <c r="G78" s="88" t="str">
        <f t="shared" ref="G78:L78" si="34">G79</f>
        <v>1,0</v>
      </c>
      <c r="H78" s="88">
        <f t="shared" si="34"/>
        <v>1</v>
      </c>
      <c r="I78" s="88">
        <f t="shared" si="34"/>
        <v>0</v>
      </c>
      <c r="J78" s="88">
        <f t="shared" si="34"/>
        <v>0</v>
      </c>
      <c r="K78" s="88">
        <f t="shared" si="34"/>
        <v>0</v>
      </c>
      <c r="L78" s="88">
        <f t="shared" si="34"/>
        <v>0</v>
      </c>
    </row>
    <row r="79" spans="1:12" ht="28.5" customHeight="1">
      <c r="A79" s="6" t="s">
        <v>84</v>
      </c>
      <c r="B79" s="87" t="s">
        <v>75</v>
      </c>
      <c r="C79" s="87" t="s">
        <v>122</v>
      </c>
      <c r="D79" s="55" t="s">
        <v>137</v>
      </c>
      <c r="E79" s="55">
        <v>200</v>
      </c>
      <c r="F79" s="89" t="s">
        <v>138</v>
      </c>
      <c r="G79" s="89" t="s">
        <v>138</v>
      </c>
      <c r="H79" s="42">
        <v>1</v>
      </c>
    </row>
    <row r="80" spans="1:12" s="18" customFormat="1" ht="15.6">
      <c r="A80" s="3" t="s">
        <v>140</v>
      </c>
      <c r="B80" s="93" t="s">
        <v>85</v>
      </c>
      <c r="C80" s="93" t="s">
        <v>74</v>
      </c>
      <c r="D80" s="31"/>
      <c r="E80" s="31"/>
      <c r="F80" s="94">
        <f>F81+F91</f>
        <v>341.8</v>
      </c>
      <c r="G80" s="94">
        <f t="shared" ref="G80:H80" si="35">G81+G91</f>
        <v>1195.8</v>
      </c>
      <c r="H80" s="94">
        <f t="shared" si="35"/>
        <v>101.3</v>
      </c>
    </row>
    <row r="81" spans="1:12" s="15" customFormat="1" ht="27" customHeight="1">
      <c r="A81" s="95" t="s">
        <v>141</v>
      </c>
      <c r="B81" s="96" t="s">
        <v>85</v>
      </c>
      <c r="C81" s="96" t="s">
        <v>142</v>
      </c>
      <c r="D81" s="91"/>
      <c r="E81" s="97"/>
      <c r="F81" s="36">
        <f>F82+F86</f>
        <v>337.5</v>
      </c>
      <c r="G81" s="36">
        <f t="shared" ref="G81:H81" si="36">G82+G86</f>
        <v>1195.8</v>
      </c>
      <c r="H81" s="36">
        <f t="shared" si="36"/>
        <v>101.3</v>
      </c>
    </row>
    <row r="82" spans="1:12" s="19" customFormat="1" ht="42.75" customHeight="1">
      <c r="A82" s="98" t="s">
        <v>143</v>
      </c>
      <c r="B82" s="1" t="s">
        <v>85</v>
      </c>
      <c r="C82" s="1" t="s">
        <v>142</v>
      </c>
      <c r="D82" s="99" t="s">
        <v>144</v>
      </c>
      <c r="E82" s="100"/>
      <c r="F82" s="101">
        <f>F83</f>
        <v>337.5</v>
      </c>
      <c r="G82" s="101">
        <f t="shared" ref="G82:H83" si="37">G83</f>
        <v>1195.8</v>
      </c>
      <c r="H82" s="101">
        <f t="shared" si="37"/>
        <v>101.3</v>
      </c>
    </row>
    <row r="83" spans="1:12" s="14" customFormat="1" ht="27.75" customHeight="1">
      <c r="A83" s="84" t="s">
        <v>123</v>
      </c>
      <c r="B83" s="40" t="s">
        <v>85</v>
      </c>
      <c r="C83" s="40" t="s">
        <v>142</v>
      </c>
      <c r="D83" s="102" t="s">
        <v>145</v>
      </c>
      <c r="E83" s="103"/>
      <c r="F83" s="104">
        <f>F84</f>
        <v>337.5</v>
      </c>
      <c r="G83" s="104">
        <f t="shared" si="37"/>
        <v>1195.8</v>
      </c>
      <c r="H83" s="104">
        <f t="shared" si="37"/>
        <v>101.3</v>
      </c>
    </row>
    <row r="84" spans="1:12" ht="28.5" customHeight="1">
      <c r="A84" s="7" t="s">
        <v>146</v>
      </c>
      <c r="B84" s="40" t="s">
        <v>85</v>
      </c>
      <c r="C84" s="40" t="s">
        <v>142</v>
      </c>
      <c r="D84" s="102" t="s">
        <v>147</v>
      </c>
      <c r="E84" s="103"/>
      <c r="F84" s="104">
        <f>F85</f>
        <v>337.5</v>
      </c>
      <c r="G84" s="104">
        <f t="shared" ref="G84:L84" si="38">G85</f>
        <v>1195.8</v>
      </c>
      <c r="H84" s="104">
        <f t="shared" si="38"/>
        <v>101.3</v>
      </c>
      <c r="I84" s="104">
        <f t="shared" si="38"/>
        <v>0</v>
      </c>
      <c r="J84" s="104">
        <f t="shared" si="38"/>
        <v>0</v>
      </c>
      <c r="K84" s="104">
        <f t="shared" si="38"/>
        <v>0</v>
      </c>
      <c r="L84" s="104">
        <f t="shared" si="38"/>
        <v>0</v>
      </c>
    </row>
    <row r="85" spans="1:12" ht="28.5" customHeight="1">
      <c r="A85" s="6" t="s">
        <v>84</v>
      </c>
      <c r="B85" s="40" t="s">
        <v>85</v>
      </c>
      <c r="C85" s="40" t="s">
        <v>142</v>
      </c>
      <c r="D85" s="102" t="s">
        <v>148</v>
      </c>
      <c r="E85" s="105">
        <v>200</v>
      </c>
      <c r="F85" s="104">
        <v>337.5</v>
      </c>
      <c r="G85" s="104">
        <v>1195.8</v>
      </c>
      <c r="H85" s="104">
        <v>101.3</v>
      </c>
    </row>
    <row r="86" spans="1:12" ht="100.5" customHeight="1">
      <c r="A86" s="106" t="s">
        <v>149</v>
      </c>
      <c r="B86" s="40" t="s">
        <v>85</v>
      </c>
      <c r="C86" s="40" t="s">
        <v>142</v>
      </c>
      <c r="D86" s="99" t="s">
        <v>150</v>
      </c>
      <c r="E86" s="107"/>
      <c r="F86" s="101">
        <f>F87</f>
        <v>0</v>
      </c>
      <c r="G86" s="104">
        <v>0</v>
      </c>
      <c r="H86" s="104">
        <v>0</v>
      </c>
    </row>
    <row r="87" spans="1:12" ht="28.5" customHeight="1">
      <c r="A87" s="84" t="s">
        <v>123</v>
      </c>
      <c r="B87" s="40" t="s">
        <v>85</v>
      </c>
      <c r="C87" s="40" t="s">
        <v>142</v>
      </c>
      <c r="D87" s="102" t="s">
        <v>151</v>
      </c>
      <c r="E87" s="107"/>
      <c r="F87" s="104">
        <f>F88</f>
        <v>0</v>
      </c>
      <c r="G87" s="104">
        <v>0</v>
      </c>
      <c r="H87" s="104">
        <v>0</v>
      </c>
    </row>
    <row r="88" spans="1:12" ht="146.25" customHeight="1">
      <c r="A88" s="6" t="s">
        <v>152</v>
      </c>
      <c r="B88" s="40" t="s">
        <v>85</v>
      </c>
      <c r="C88" s="40" t="s">
        <v>142</v>
      </c>
      <c r="D88" s="102" t="s">
        <v>153</v>
      </c>
      <c r="E88" s="107"/>
      <c r="F88" s="104">
        <f>F89</f>
        <v>0</v>
      </c>
      <c r="G88" s="104">
        <v>0</v>
      </c>
      <c r="H88" s="104">
        <v>0</v>
      </c>
    </row>
    <row r="89" spans="1:12" ht="81" customHeight="1">
      <c r="A89" s="6" t="s">
        <v>154</v>
      </c>
      <c r="B89" s="40" t="s">
        <v>85</v>
      </c>
      <c r="C89" s="40" t="s">
        <v>142</v>
      </c>
      <c r="D89" s="108" t="s">
        <v>155</v>
      </c>
      <c r="E89" s="107"/>
      <c r="F89" s="104">
        <f>F90</f>
        <v>0</v>
      </c>
      <c r="G89" s="104"/>
      <c r="H89" s="104"/>
    </row>
    <row r="90" spans="1:12" ht="28.5" customHeight="1">
      <c r="A90" s="2" t="s">
        <v>84</v>
      </c>
      <c r="B90" s="40" t="s">
        <v>85</v>
      </c>
      <c r="C90" s="40" t="s">
        <v>142</v>
      </c>
      <c r="D90" s="108" t="s">
        <v>155</v>
      </c>
      <c r="E90" s="107">
        <v>200</v>
      </c>
      <c r="F90" s="104"/>
      <c r="G90" s="104"/>
      <c r="H90" s="104"/>
    </row>
    <row r="91" spans="1:12" ht="27" customHeight="1">
      <c r="A91" s="48" t="s">
        <v>39</v>
      </c>
      <c r="B91" s="1" t="s">
        <v>85</v>
      </c>
      <c r="C91" s="1" t="s">
        <v>156</v>
      </c>
      <c r="D91" s="49"/>
      <c r="E91" s="49"/>
      <c r="F91" s="36">
        <f>F92</f>
        <v>4.3</v>
      </c>
      <c r="G91" s="36">
        <f t="shared" ref="G91:L95" si="39">G92</f>
        <v>0</v>
      </c>
      <c r="H91" s="36">
        <f t="shared" si="39"/>
        <v>0</v>
      </c>
      <c r="I91" s="36">
        <f t="shared" si="39"/>
        <v>0</v>
      </c>
      <c r="J91" s="36">
        <f t="shared" si="39"/>
        <v>0</v>
      </c>
      <c r="K91" s="36">
        <f t="shared" si="39"/>
        <v>0</v>
      </c>
      <c r="L91" s="36">
        <f t="shared" si="39"/>
        <v>0</v>
      </c>
    </row>
    <row r="92" spans="1:12" ht="63" customHeight="1">
      <c r="A92" s="109" t="s">
        <v>157</v>
      </c>
      <c r="B92" s="1" t="s">
        <v>85</v>
      </c>
      <c r="C92" s="1" t="s">
        <v>156</v>
      </c>
      <c r="D92" s="50" t="s">
        <v>158</v>
      </c>
      <c r="E92" s="50"/>
      <c r="F92" s="39">
        <f>F93</f>
        <v>4.3</v>
      </c>
      <c r="G92" s="39">
        <f t="shared" si="39"/>
        <v>0</v>
      </c>
      <c r="H92" s="39">
        <f t="shared" si="39"/>
        <v>0</v>
      </c>
    </row>
    <row r="93" spans="1:12">
      <c r="A93" s="84" t="s">
        <v>123</v>
      </c>
      <c r="B93" s="40" t="s">
        <v>85</v>
      </c>
      <c r="C93" s="40" t="s">
        <v>156</v>
      </c>
      <c r="D93" s="41" t="s">
        <v>159</v>
      </c>
      <c r="E93" s="41"/>
      <c r="F93" s="42">
        <f>F94</f>
        <v>4.3</v>
      </c>
      <c r="G93" s="42">
        <f t="shared" si="39"/>
        <v>0</v>
      </c>
      <c r="H93" s="42">
        <f t="shared" si="39"/>
        <v>0</v>
      </c>
    </row>
    <row r="94" spans="1:12" ht="67.5" customHeight="1">
      <c r="A94" s="110" t="s">
        <v>160</v>
      </c>
      <c r="B94" s="40" t="s">
        <v>85</v>
      </c>
      <c r="C94" s="40" t="s">
        <v>156</v>
      </c>
      <c r="D94" s="41" t="s">
        <v>161</v>
      </c>
      <c r="E94" s="41"/>
      <c r="F94" s="42">
        <f>F95</f>
        <v>4.3</v>
      </c>
      <c r="G94" s="42">
        <f t="shared" si="39"/>
        <v>0</v>
      </c>
      <c r="H94" s="42">
        <f t="shared" si="39"/>
        <v>0</v>
      </c>
    </row>
    <row r="95" spans="1:12" ht="39.75" customHeight="1">
      <c r="A95" s="111" t="s">
        <v>162</v>
      </c>
      <c r="B95" s="40" t="s">
        <v>85</v>
      </c>
      <c r="C95" s="40" t="s">
        <v>156</v>
      </c>
      <c r="D95" s="41" t="s">
        <v>163</v>
      </c>
      <c r="E95" s="41"/>
      <c r="F95" s="42">
        <f>F96</f>
        <v>4.3</v>
      </c>
      <c r="G95" s="42">
        <f t="shared" si="39"/>
        <v>0</v>
      </c>
      <c r="H95" s="42">
        <f t="shared" si="39"/>
        <v>0</v>
      </c>
    </row>
    <row r="96" spans="1:12" ht="26.4">
      <c r="A96" s="6" t="s">
        <v>84</v>
      </c>
      <c r="B96" s="40" t="s">
        <v>85</v>
      </c>
      <c r="C96" s="40" t="s">
        <v>156</v>
      </c>
      <c r="D96" s="41" t="s">
        <v>163</v>
      </c>
      <c r="E96" s="105">
        <v>200</v>
      </c>
      <c r="F96" s="42">
        <v>4.3</v>
      </c>
      <c r="G96" s="42"/>
      <c r="H96" s="42"/>
    </row>
    <row r="97" spans="1:13" s="20" customFormat="1" ht="15.6">
      <c r="A97" s="112" t="s">
        <v>164</v>
      </c>
      <c r="B97" s="30" t="s">
        <v>165</v>
      </c>
      <c r="C97" s="30" t="s">
        <v>74</v>
      </c>
      <c r="D97" s="31"/>
      <c r="E97" s="31"/>
      <c r="F97" s="94">
        <f>F98+F119+F130</f>
        <v>2052.1</v>
      </c>
      <c r="G97" s="94">
        <f>G98+G113+G130</f>
        <v>1808.9</v>
      </c>
      <c r="H97" s="94">
        <f>H98+H113+H130</f>
        <v>1081.8</v>
      </c>
    </row>
    <row r="98" spans="1:13" s="17" customFormat="1">
      <c r="A98" s="113" t="s">
        <v>43</v>
      </c>
      <c r="B98" s="1" t="s">
        <v>165</v>
      </c>
      <c r="C98" s="1" t="s">
        <v>73</v>
      </c>
      <c r="D98" s="49"/>
      <c r="E98" s="49"/>
      <c r="F98" s="36">
        <f>F99</f>
        <v>992.7</v>
      </c>
      <c r="G98" s="36">
        <f t="shared" ref="G98:H99" si="40">G99</f>
        <v>501.7</v>
      </c>
      <c r="H98" s="36">
        <f t="shared" si="40"/>
        <v>501.7</v>
      </c>
    </row>
    <row r="99" spans="1:13" s="18" customFormat="1" ht="26.4">
      <c r="A99" s="37" t="s">
        <v>166</v>
      </c>
      <c r="B99" s="1" t="s">
        <v>165</v>
      </c>
      <c r="C99" s="1" t="s">
        <v>73</v>
      </c>
      <c r="D99" s="50" t="s">
        <v>112</v>
      </c>
      <c r="E99" s="50"/>
      <c r="F99" s="39">
        <f>F100</f>
        <v>992.7</v>
      </c>
      <c r="G99" s="39">
        <f t="shared" si="40"/>
        <v>501.7</v>
      </c>
      <c r="H99" s="39">
        <f t="shared" si="40"/>
        <v>501.7</v>
      </c>
    </row>
    <row r="100" spans="1:13" s="15" customFormat="1" ht="17.25" customHeight="1">
      <c r="A100" s="5" t="s">
        <v>80</v>
      </c>
      <c r="B100" s="40" t="s">
        <v>165</v>
      </c>
      <c r="C100" s="86" t="s">
        <v>73</v>
      </c>
      <c r="D100" s="55" t="s">
        <v>113</v>
      </c>
      <c r="E100" s="41"/>
      <c r="F100" s="42">
        <f>F101+F103+F111</f>
        <v>992.7</v>
      </c>
      <c r="G100" s="42">
        <f t="shared" ref="G100:H100" si="41">G101+G103+G111</f>
        <v>501.7</v>
      </c>
      <c r="H100" s="42">
        <f t="shared" si="41"/>
        <v>501.7</v>
      </c>
    </row>
    <row r="101" spans="1:13" s="15" customFormat="1" ht="25.5" customHeight="1">
      <c r="A101" s="5" t="s">
        <v>167</v>
      </c>
      <c r="B101" s="40" t="s">
        <v>165</v>
      </c>
      <c r="C101" s="86" t="s">
        <v>73</v>
      </c>
      <c r="D101" s="55">
        <v>6890100030</v>
      </c>
      <c r="E101" s="41"/>
      <c r="F101" s="42">
        <f>F102</f>
        <v>11.5</v>
      </c>
      <c r="G101" s="42">
        <f t="shared" ref="G101:H101" si="42">G102</f>
        <v>11</v>
      </c>
      <c r="H101" s="42">
        <f t="shared" si="42"/>
        <v>10.5</v>
      </c>
    </row>
    <row r="102" spans="1:13" s="15" customFormat="1" ht="17.25" customHeight="1">
      <c r="A102" s="6" t="s">
        <v>84</v>
      </c>
      <c r="B102" s="40" t="s">
        <v>165</v>
      </c>
      <c r="C102" s="86" t="s">
        <v>73</v>
      </c>
      <c r="D102" s="55">
        <v>6890100030</v>
      </c>
      <c r="E102" s="41" t="s">
        <v>168</v>
      </c>
      <c r="F102" s="42">
        <v>11.5</v>
      </c>
      <c r="G102" s="42">
        <v>11</v>
      </c>
      <c r="H102" s="42">
        <v>10.5</v>
      </c>
    </row>
    <row r="103" spans="1:13" ht="51" customHeight="1">
      <c r="A103" s="68" t="s">
        <v>169</v>
      </c>
      <c r="B103" s="108" t="s">
        <v>165</v>
      </c>
      <c r="C103" s="40" t="s">
        <v>73</v>
      </c>
      <c r="D103" s="41" t="s">
        <v>170</v>
      </c>
      <c r="E103" s="114"/>
      <c r="F103" s="115">
        <f>F104</f>
        <v>897.1</v>
      </c>
      <c r="G103" s="115">
        <f>G104</f>
        <v>462.7</v>
      </c>
      <c r="H103" s="115">
        <f>H104</f>
        <v>463.2</v>
      </c>
      <c r="M103" s="126"/>
    </row>
    <row r="104" spans="1:13" ht="25.5" customHeight="1">
      <c r="A104" s="6" t="s">
        <v>84</v>
      </c>
      <c r="B104" s="40" t="s">
        <v>165</v>
      </c>
      <c r="C104" s="40" t="s">
        <v>73</v>
      </c>
      <c r="D104" s="41" t="s">
        <v>170</v>
      </c>
      <c r="E104" s="105">
        <v>200</v>
      </c>
      <c r="F104" s="115">
        <v>897.1</v>
      </c>
      <c r="G104" s="115">
        <v>462.7</v>
      </c>
      <c r="H104" s="115">
        <v>463.2</v>
      </c>
      <c r="M104" s="126"/>
    </row>
    <row r="105" spans="1:13" ht="40.5" hidden="1" customHeight="1">
      <c r="A105" s="68" t="s">
        <v>171</v>
      </c>
      <c r="B105" s="108" t="s">
        <v>165</v>
      </c>
      <c r="C105" s="40" t="s">
        <v>73</v>
      </c>
      <c r="D105" s="41" t="s">
        <v>172</v>
      </c>
      <c r="E105" s="114"/>
      <c r="F105" s="116"/>
      <c r="G105" s="116"/>
      <c r="H105" s="117">
        <f>H106</f>
        <v>0</v>
      </c>
      <c r="M105" s="126"/>
    </row>
    <row r="106" spans="1:13" ht="25.5" hidden="1" customHeight="1">
      <c r="A106" s="6" t="s">
        <v>84</v>
      </c>
      <c r="B106" s="40" t="s">
        <v>165</v>
      </c>
      <c r="C106" s="40" t="s">
        <v>73</v>
      </c>
      <c r="D106" s="41" t="s">
        <v>172</v>
      </c>
      <c r="E106" s="105">
        <v>200</v>
      </c>
      <c r="F106" s="118"/>
      <c r="G106" s="118"/>
      <c r="H106" s="119">
        <v>0</v>
      </c>
      <c r="M106" s="126"/>
    </row>
    <row r="107" spans="1:13" ht="25.5" hidden="1" customHeight="1">
      <c r="A107" s="120"/>
      <c r="B107" s="40"/>
      <c r="C107" s="40"/>
      <c r="D107" s="41"/>
      <c r="E107" s="114"/>
      <c r="F107" s="116"/>
      <c r="G107" s="116"/>
      <c r="H107" s="117"/>
    </row>
    <row r="108" spans="1:13" ht="25.5" hidden="1" customHeight="1">
      <c r="A108" s="120"/>
      <c r="B108" s="40"/>
      <c r="C108" s="40"/>
      <c r="D108" s="41"/>
      <c r="E108" s="114"/>
      <c r="F108" s="116"/>
      <c r="G108" s="116"/>
      <c r="H108" s="117"/>
    </row>
    <row r="109" spans="1:13" ht="25.5" hidden="1" customHeight="1">
      <c r="A109" s="120"/>
      <c r="B109" s="40"/>
      <c r="C109" s="40"/>
      <c r="D109" s="41"/>
      <c r="E109" s="114"/>
      <c r="F109" s="116"/>
      <c r="G109" s="116"/>
      <c r="H109" s="117"/>
    </row>
    <row r="110" spans="1:13" ht="25.5" hidden="1" customHeight="1">
      <c r="A110" s="120"/>
      <c r="B110" s="40"/>
      <c r="C110" s="40"/>
      <c r="D110" s="41"/>
      <c r="E110" s="114"/>
      <c r="F110" s="116"/>
      <c r="G110" s="116"/>
      <c r="H110" s="117"/>
    </row>
    <row r="111" spans="1:13" ht="25.5" customHeight="1">
      <c r="A111" s="121" t="s">
        <v>173</v>
      </c>
      <c r="B111" s="40" t="s">
        <v>165</v>
      </c>
      <c r="C111" s="40" t="s">
        <v>73</v>
      </c>
      <c r="D111" s="41" t="s">
        <v>174</v>
      </c>
      <c r="E111" s="114"/>
      <c r="F111" s="122" t="str">
        <f>F112</f>
        <v>84,1</v>
      </c>
      <c r="G111" s="122" t="str">
        <f t="shared" ref="G111:H111" si="43">G112</f>
        <v>28</v>
      </c>
      <c r="H111" s="122">
        <f t="shared" si="43"/>
        <v>28</v>
      </c>
    </row>
    <row r="112" spans="1:13" ht="25.5" customHeight="1">
      <c r="A112" s="6" t="s">
        <v>84</v>
      </c>
      <c r="B112" s="40" t="s">
        <v>165</v>
      </c>
      <c r="C112" s="40" t="s">
        <v>73</v>
      </c>
      <c r="D112" s="41" t="s">
        <v>174</v>
      </c>
      <c r="E112" s="114" t="s">
        <v>168</v>
      </c>
      <c r="F112" s="116" t="s">
        <v>175</v>
      </c>
      <c r="G112" s="116" t="s">
        <v>134</v>
      </c>
      <c r="H112" s="115">
        <v>28</v>
      </c>
    </row>
    <row r="113" spans="1:12" s="17" customFormat="1" ht="21" customHeight="1">
      <c r="A113" s="113" t="s">
        <v>45</v>
      </c>
      <c r="B113" s="91" t="s">
        <v>165</v>
      </c>
      <c r="C113" s="91" t="s">
        <v>117</v>
      </c>
      <c r="D113" s="49"/>
      <c r="E113" s="49"/>
      <c r="F113" s="36">
        <f>F114+F119</f>
        <v>27.6</v>
      </c>
      <c r="G113" s="36">
        <f t="shared" ref="G113:H113" si="44">G114+G119</f>
        <v>748.3</v>
      </c>
      <c r="H113" s="36">
        <f t="shared" si="44"/>
        <v>21.2</v>
      </c>
    </row>
    <row r="114" spans="1:12" s="13" customFormat="1" ht="27" customHeight="1">
      <c r="A114" s="109" t="s">
        <v>176</v>
      </c>
      <c r="B114" s="1" t="s">
        <v>165</v>
      </c>
      <c r="C114" s="1" t="s">
        <v>117</v>
      </c>
      <c r="D114" s="50" t="s">
        <v>177</v>
      </c>
      <c r="E114" s="50"/>
      <c r="F114" s="39">
        <f t="shared" ref="F114:G117" si="45">F115</f>
        <v>0</v>
      </c>
      <c r="G114" s="39">
        <f t="shared" si="45"/>
        <v>0</v>
      </c>
      <c r="H114" s="39">
        <f>H115</f>
        <v>0</v>
      </c>
      <c r="K114" s="13">
        <v>64</v>
      </c>
    </row>
    <row r="115" spans="1:12" s="21" customFormat="1" ht="26.25" customHeight="1">
      <c r="A115" s="84" t="s">
        <v>123</v>
      </c>
      <c r="B115" s="40" t="s">
        <v>165</v>
      </c>
      <c r="C115" s="40" t="s">
        <v>117</v>
      </c>
      <c r="D115" s="41" t="s">
        <v>178</v>
      </c>
      <c r="E115" s="41"/>
      <c r="F115" s="42">
        <f t="shared" si="45"/>
        <v>0</v>
      </c>
      <c r="G115" s="42">
        <f t="shared" si="45"/>
        <v>0</v>
      </c>
      <c r="H115" s="42">
        <f>H116</f>
        <v>0</v>
      </c>
    </row>
    <row r="116" spans="1:12" s="21" customFormat="1" ht="37.5" customHeight="1">
      <c r="A116" s="110" t="s">
        <v>179</v>
      </c>
      <c r="B116" s="40" t="s">
        <v>165</v>
      </c>
      <c r="C116" s="40" t="s">
        <v>117</v>
      </c>
      <c r="D116" s="41" t="s">
        <v>180</v>
      </c>
      <c r="E116" s="41"/>
      <c r="F116" s="42">
        <f t="shared" si="45"/>
        <v>0</v>
      </c>
      <c r="G116" s="42">
        <f t="shared" si="45"/>
        <v>0</v>
      </c>
      <c r="H116" s="42">
        <f>H117</f>
        <v>0</v>
      </c>
    </row>
    <row r="117" spans="1:12" ht="24.75" customHeight="1">
      <c r="A117" s="111" t="s">
        <v>181</v>
      </c>
      <c r="B117" s="40" t="s">
        <v>165</v>
      </c>
      <c r="C117" s="40" t="s">
        <v>117</v>
      </c>
      <c r="D117" s="41" t="s">
        <v>182</v>
      </c>
      <c r="E117" s="41"/>
      <c r="F117" s="42">
        <f t="shared" si="45"/>
        <v>0</v>
      </c>
      <c r="G117" s="42">
        <f t="shared" si="45"/>
        <v>0</v>
      </c>
      <c r="H117" s="42">
        <f>H118</f>
        <v>0</v>
      </c>
      <c r="K117" s="22">
        <v>48</v>
      </c>
    </row>
    <row r="118" spans="1:12" ht="26.25" customHeight="1">
      <c r="A118" s="6" t="s">
        <v>84</v>
      </c>
      <c r="B118" s="40" t="s">
        <v>165</v>
      </c>
      <c r="C118" s="40" t="s">
        <v>117</v>
      </c>
      <c r="D118" s="41" t="s">
        <v>182</v>
      </c>
      <c r="E118" s="105">
        <v>200</v>
      </c>
      <c r="F118" s="42"/>
      <c r="G118" s="42">
        <v>0</v>
      </c>
      <c r="H118" s="42">
        <v>0</v>
      </c>
    </row>
    <row r="119" spans="1:12" ht="54.75" customHeight="1">
      <c r="A119" s="109" t="s">
        <v>183</v>
      </c>
      <c r="B119" s="1" t="s">
        <v>165</v>
      </c>
      <c r="C119" s="1" t="s">
        <v>117</v>
      </c>
      <c r="D119" s="50" t="s">
        <v>184</v>
      </c>
      <c r="E119" s="50"/>
      <c r="F119" s="39">
        <f>F120</f>
        <v>27.6</v>
      </c>
      <c r="G119" s="39">
        <f t="shared" ref="G119:H119" si="46">G120</f>
        <v>748.3</v>
      </c>
      <c r="H119" s="39">
        <f t="shared" si="46"/>
        <v>21.2</v>
      </c>
    </row>
    <row r="120" spans="1:12" s="16" customFormat="1" ht="14.4">
      <c r="A120" s="84" t="s">
        <v>123</v>
      </c>
      <c r="B120" s="40" t="s">
        <v>165</v>
      </c>
      <c r="C120" s="40" t="s">
        <v>117</v>
      </c>
      <c r="D120" s="41" t="s">
        <v>185</v>
      </c>
      <c r="E120" s="41"/>
      <c r="F120" s="42">
        <f>F121</f>
        <v>27.6</v>
      </c>
      <c r="G120" s="42">
        <f t="shared" ref="G120:H120" si="47">G121</f>
        <v>748.3</v>
      </c>
      <c r="H120" s="42">
        <f t="shared" si="47"/>
        <v>21.2</v>
      </c>
    </row>
    <row r="121" spans="1:12" s="16" customFormat="1" ht="52.8">
      <c r="A121" s="44" t="s">
        <v>186</v>
      </c>
      <c r="B121" s="40" t="s">
        <v>165</v>
      </c>
      <c r="C121" s="40" t="s">
        <v>117</v>
      </c>
      <c r="D121" s="41" t="s">
        <v>187</v>
      </c>
      <c r="E121" s="41"/>
      <c r="F121" s="42">
        <f>F122</f>
        <v>27.6</v>
      </c>
      <c r="G121" s="42">
        <f t="shared" ref="G121:H121" si="48">G122</f>
        <v>748.3</v>
      </c>
      <c r="H121" s="42">
        <f t="shared" si="48"/>
        <v>21.2</v>
      </c>
    </row>
    <row r="122" spans="1:12" s="21" customFormat="1" ht="51.75" customHeight="1">
      <c r="A122" s="123" t="s">
        <v>188</v>
      </c>
      <c r="B122" s="40" t="s">
        <v>165</v>
      </c>
      <c r="C122" s="40" t="s">
        <v>117</v>
      </c>
      <c r="D122" s="41" t="s">
        <v>189</v>
      </c>
      <c r="E122" s="41"/>
      <c r="F122" s="42">
        <f>F123</f>
        <v>27.6</v>
      </c>
      <c r="G122" s="42">
        <f t="shared" ref="G122:L122" si="49">G123</f>
        <v>748.3</v>
      </c>
      <c r="H122" s="42">
        <f t="shared" si="49"/>
        <v>21.2</v>
      </c>
      <c r="I122" s="42">
        <f t="shared" si="49"/>
        <v>0</v>
      </c>
      <c r="J122" s="42">
        <f t="shared" si="49"/>
        <v>0</v>
      </c>
      <c r="K122" s="42">
        <f t="shared" si="49"/>
        <v>0</v>
      </c>
      <c r="L122" s="42">
        <f t="shared" si="49"/>
        <v>0</v>
      </c>
    </row>
    <row r="123" spans="1:12" s="21" customFormat="1" ht="30.75" customHeight="1">
      <c r="A123" s="6" t="s">
        <v>84</v>
      </c>
      <c r="B123" s="40" t="s">
        <v>165</v>
      </c>
      <c r="C123" s="40" t="s">
        <v>117</v>
      </c>
      <c r="D123" s="41" t="s">
        <v>189</v>
      </c>
      <c r="E123" s="41" t="s">
        <v>168</v>
      </c>
      <c r="F123" s="42">
        <v>27.6</v>
      </c>
      <c r="G123" s="42">
        <v>748.3</v>
      </c>
      <c r="H123" s="42">
        <v>21.2</v>
      </c>
    </row>
    <row r="124" spans="1:12" s="21" customFormat="1" ht="39.6" hidden="1">
      <c r="A124" s="123" t="s">
        <v>190</v>
      </c>
      <c r="B124" s="40" t="s">
        <v>165</v>
      </c>
      <c r="C124" s="40" t="s">
        <v>117</v>
      </c>
      <c r="D124" s="41" t="s">
        <v>191</v>
      </c>
      <c r="E124" s="41"/>
      <c r="F124" s="42">
        <f>F125</f>
        <v>0</v>
      </c>
      <c r="G124" s="42">
        <f>G125</f>
        <v>0</v>
      </c>
      <c r="H124" s="42">
        <f>H125</f>
        <v>0</v>
      </c>
    </row>
    <row r="125" spans="1:12" s="21" customFormat="1" ht="26.4" hidden="1">
      <c r="A125" s="6" t="s">
        <v>84</v>
      </c>
      <c r="B125" s="40" t="s">
        <v>165</v>
      </c>
      <c r="C125" s="40" t="s">
        <v>117</v>
      </c>
      <c r="D125" s="41" t="s">
        <v>191</v>
      </c>
      <c r="E125" s="105">
        <v>200</v>
      </c>
      <c r="F125" s="124">
        <v>0</v>
      </c>
      <c r="G125" s="124">
        <v>0</v>
      </c>
      <c r="H125" s="124">
        <v>0</v>
      </c>
    </row>
    <row r="126" spans="1:12" s="21" customFormat="1" ht="42.6" hidden="1" customHeight="1">
      <c r="A126" s="125" t="s">
        <v>192</v>
      </c>
      <c r="B126" s="40" t="s">
        <v>165</v>
      </c>
      <c r="C126" s="40" t="s">
        <v>117</v>
      </c>
      <c r="D126" s="41" t="s">
        <v>193</v>
      </c>
      <c r="E126" s="41"/>
      <c r="F126" s="42">
        <f>F127</f>
        <v>0</v>
      </c>
      <c r="G126" s="42">
        <f>G127</f>
        <v>0</v>
      </c>
      <c r="H126" s="42">
        <f>H127</f>
        <v>0</v>
      </c>
    </row>
    <row r="127" spans="1:12" s="21" customFormat="1" ht="28.5" hidden="1" customHeight="1">
      <c r="A127" s="6" t="s">
        <v>194</v>
      </c>
      <c r="B127" s="40" t="s">
        <v>165</v>
      </c>
      <c r="C127" s="40" t="s">
        <v>117</v>
      </c>
      <c r="D127" s="41" t="s">
        <v>193</v>
      </c>
      <c r="E127" s="41" t="s">
        <v>195</v>
      </c>
      <c r="F127" s="42"/>
      <c r="G127" s="42"/>
      <c r="H127" s="42"/>
    </row>
    <row r="128" spans="1:12" s="21" customFormat="1" ht="37.5" hidden="1" customHeight="1">
      <c r="A128" s="123" t="s">
        <v>190</v>
      </c>
      <c r="B128" s="40" t="s">
        <v>165</v>
      </c>
      <c r="C128" s="40" t="s">
        <v>117</v>
      </c>
      <c r="D128" s="41" t="s">
        <v>196</v>
      </c>
      <c r="E128" s="41"/>
      <c r="F128" s="42">
        <f>F129</f>
        <v>0</v>
      </c>
      <c r="G128" s="42">
        <f>G129</f>
        <v>0</v>
      </c>
      <c r="H128" s="42">
        <f>H129</f>
        <v>0</v>
      </c>
    </row>
    <row r="129" spans="1:8" s="21" customFormat="1" ht="28.5" hidden="1" customHeight="1">
      <c r="A129" s="6" t="s">
        <v>84</v>
      </c>
      <c r="B129" s="40" t="s">
        <v>165</v>
      </c>
      <c r="C129" s="40" t="s">
        <v>117</v>
      </c>
      <c r="D129" s="41" t="s">
        <v>196</v>
      </c>
      <c r="E129" s="105">
        <v>200</v>
      </c>
      <c r="F129" s="127"/>
      <c r="G129" s="127"/>
      <c r="H129" s="124"/>
    </row>
    <row r="130" spans="1:8" ht="15.6">
      <c r="A130" s="128" t="s">
        <v>47</v>
      </c>
      <c r="B130" s="1" t="s">
        <v>165</v>
      </c>
      <c r="C130" s="1" t="s">
        <v>75</v>
      </c>
      <c r="D130" s="49"/>
      <c r="E130" s="49"/>
      <c r="F130" s="36">
        <f>F143+F148+F153</f>
        <v>1031.8</v>
      </c>
      <c r="G130" s="36">
        <f t="shared" ref="G130:H130" si="50">G143+G148+G153</f>
        <v>558.9</v>
      </c>
      <c r="H130" s="36">
        <f t="shared" si="50"/>
        <v>558.9</v>
      </c>
    </row>
    <row r="131" spans="1:8" ht="39" hidden="1" customHeight="1">
      <c r="A131" s="109" t="s">
        <v>197</v>
      </c>
      <c r="B131" s="91" t="s">
        <v>165</v>
      </c>
      <c r="C131" s="91" t="s">
        <v>75</v>
      </c>
      <c r="D131" s="99" t="s">
        <v>198</v>
      </c>
      <c r="E131" s="100"/>
      <c r="F131" s="39">
        <f t="shared" ref="F131:H134" si="51">F132</f>
        <v>0</v>
      </c>
      <c r="G131" s="39">
        <f t="shared" si="51"/>
        <v>0</v>
      </c>
      <c r="H131" s="39">
        <f t="shared" si="51"/>
        <v>0</v>
      </c>
    </row>
    <row r="132" spans="1:8" ht="34.5" hidden="1" customHeight="1">
      <c r="A132" s="111" t="s">
        <v>199</v>
      </c>
      <c r="B132" s="87" t="s">
        <v>165</v>
      </c>
      <c r="C132" s="87" t="s">
        <v>75</v>
      </c>
      <c r="D132" s="102" t="s">
        <v>200</v>
      </c>
      <c r="E132" s="103"/>
      <c r="F132" s="39">
        <f t="shared" si="51"/>
        <v>0</v>
      </c>
      <c r="G132" s="39">
        <f t="shared" si="51"/>
        <v>0</v>
      </c>
      <c r="H132" s="39">
        <f t="shared" si="51"/>
        <v>0</v>
      </c>
    </row>
    <row r="133" spans="1:8" ht="54" hidden="1" customHeight="1">
      <c r="A133" s="44" t="s">
        <v>201</v>
      </c>
      <c r="B133" s="87" t="s">
        <v>165</v>
      </c>
      <c r="C133" s="87" t="s">
        <v>75</v>
      </c>
      <c r="D133" s="102" t="s">
        <v>202</v>
      </c>
      <c r="E133" s="103"/>
      <c r="F133" s="39">
        <f t="shared" si="51"/>
        <v>0</v>
      </c>
      <c r="G133" s="39">
        <f t="shared" si="51"/>
        <v>0</v>
      </c>
      <c r="H133" s="39">
        <f t="shared" si="51"/>
        <v>0</v>
      </c>
    </row>
    <row r="134" spans="1:8" ht="66.75" hidden="1" customHeight="1">
      <c r="A134" s="6" t="s">
        <v>203</v>
      </c>
      <c r="B134" s="87" t="s">
        <v>165</v>
      </c>
      <c r="C134" s="87" t="s">
        <v>75</v>
      </c>
      <c r="D134" s="102" t="s">
        <v>204</v>
      </c>
      <c r="E134" s="103"/>
      <c r="F134" s="39">
        <f t="shared" si="51"/>
        <v>0</v>
      </c>
      <c r="G134" s="39">
        <f t="shared" si="51"/>
        <v>0</v>
      </c>
      <c r="H134" s="39">
        <f t="shared" si="51"/>
        <v>0</v>
      </c>
    </row>
    <row r="135" spans="1:8" ht="31.5" hidden="1" customHeight="1">
      <c r="A135" s="6" t="s">
        <v>84</v>
      </c>
      <c r="B135" s="87" t="s">
        <v>165</v>
      </c>
      <c r="C135" s="87" t="s">
        <v>75</v>
      </c>
      <c r="D135" s="102" t="s">
        <v>204</v>
      </c>
      <c r="E135" s="41" t="s">
        <v>168</v>
      </c>
      <c r="F135" s="124">
        <v>0</v>
      </c>
      <c r="G135" s="124">
        <v>0</v>
      </c>
      <c r="H135" s="124">
        <v>0</v>
      </c>
    </row>
    <row r="136" spans="1:8" ht="92.4" hidden="1">
      <c r="A136" s="129" t="s">
        <v>205</v>
      </c>
      <c r="B136" s="1" t="s">
        <v>165</v>
      </c>
      <c r="C136" s="1" t="s">
        <v>75</v>
      </c>
      <c r="D136" s="99" t="s">
        <v>150</v>
      </c>
      <c r="E136" s="49"/>
      <c r="F136" s="101">
        <f>F137</f>
        <v>0</v>
      </c>
      <c r="G136" s="101">
        <f>G137</f>
        <v>0</v>
      </c>
      <c r="H136" s="101">
        <f>H137</f>
        <v>0</v>
      </c>
    </row>
    <row r="137" spans="1:8" ht="79.2" hidden="1">
      <c r="A137" s="6" t="s">
        <v>206</v>
      </c>
      <c r="B137" s="40" t="s">
        <v>165</v>
      </c>
      <c r="C137" s="40" t="s">
        <v>75</v>
      </c>
      <c r="D137" s="102" t="s">
        <v>207</v>
      </c>
      <c r="E137" s="49"/>
      <c r="F137" s="101">
        <f t="shared" ref="F137:H139" si="52">F138</f>
        <v>0</v>
      </c>
      <c r="G137" s="101">
        <f t="shared" si="52"/>
        <v>0</v>
      </c>
      <c r="H137" s="101">
        <f t="shared" si="52"/>
        <v>0</v>
      </c>
    </row>
    <row r="138" spans="1:8" ht="141" hidden="1" customHeight="1">
      <c r="A138" s="6" t="s">
        <v>208</v>
      </c>
      <c r="B138" s="40" t="s">
        <v>165</v>
      </c>
      <c r="C138" s="40" t="s">
        <v>75</v>
      </c>
      <c r="D138" s="102" t="s">
        <v>209</v>
      </c>
      <c r="E138" s="49"/>
      <c r="F138" s="101">
        <f t="shared" si="52"/>
        <v>0</v>
      </c>
      <c r="G138" s="101">
        <f t="shared" si="52"/>
        <v>0</v>
      </c>
      <c r="H138" s="101">
        <f t="shared" si="52"/>
        <v>0</v>
      </c>
    </row>
    <row r="139" spans="1:8" ht="76.5" hidden="1" customHeight="1">
      <c r="A139" s="6" t="s">
        <v>210</v>
      </c>
      <c r="B139" s="40" t="s">
        <v>165</v>
      </c>
      <c r="C139" s="40" t="s">
        <v>75</v>
      </c>
      <c r="D139" s="102" t="s">
        <v>211</v>
      </c>
      <c r="E139" s="49"/>
      <c r="F139" s="101">
        <f t="shared" si="52"/>
        <v>0</v>
      </c>
      <c r="G139" s="101">
        <f t="shared" si="52"/>
        <v>0</v>
      </c>
      <c r="H139" s="101">
        <f t="shared" si="52"/>
        <v>0</v>
      </c>
    </row>
    <row r="140" spans="1:8" ht="25.5" hidden="1" customHeight="1">
      <c r="A140" s="6" t="s">
        <v>84</v>
      </c>
      <c r="B140" s="40" t="s">
        <v>165</v>
      </c>
      <c r="C140" s="40" t="s">
        <v>75</v>
      </c>
      <c r="D140" s="102" t="s">
        <v>211</v>
      </c>
      <c r="E140" s="105">
        <v>200</v>
      </c>
      <c r="F140" s="127"/>
      <c r="G140" s="127"/>
      <c r="H140" s="130"/>
    </row>
    <row r="141" spans="1:8" ht="92.4" hidden="1">
      <c r="A141" s="6" t="s">
        <v>212</v>
      </c>
      <c r="B141" s="40" t="s">
        <v>165</v>
      </c>
      <c r="C141" s="40" t="s">
        <v>75</v>
      </c>
      <c r="D141" s="102" t="s">
        <v>213</v>
      </c>
      <c r="E141" s="49"/>
      <c r="F141" s="104">
        <f>F142</f>
        <v>0</v>
      </c>
      <c r="G141" s="104">
        <f>G142</f>
        <v>0</v>
      </c>
      <c r="H141" s="104">
        <f>H142</f>
        <v>0</v>
      </c>
    </row>
    <row r="142" spans="1:8" ht="26.4" hidden="1">
      <c r="A142" s="6" t="s">
        <v>84</v>
      </c>
      <c r="B142" s="40" t="s">
        <v>165</v>
      </c>
      <c r="C142" s="40" t="s">
        <v>75</v>
      </c>
      <c r="D142" s="102" t="s">
        <v>213</v>
      </c>
      <c r="E142" s="105">
        <v>200</v>
      </c>
      <c r="F142" s="130"/>
      <c r="G142" s="130"/>
      <c r="H142" s="130"/>
    </row>
    <row r="143" spans="1:8" ht="39.6">
      <c r="A143" s="131" t="s">
        <v>214</v>
      </c>
      <c r="B143" s="40" t="s">
        <v>165</v>
      </c>
      <c r="C143" s="40" t="s">
        <v>75</v>
      </c>
      <c r="D143" s="102" t="s">
        <v>215</v>
      </c>
      <c r="E143" s="105"/>
      <c r="F143" s="101">
        <f>F144</f>
        <v>0</v>
      </c>
      <c r="G143" s="101">
        <f t="shared" ref="G143:H143" si="53">G144</f>
        <v>0</v>
      </c>
      <c r="H143" s="101">
        <f t="shared" si="53"/>
        <v>0</v>
      </c>
    </row>
    <row r="144" spans="1:8">
      <c r="A144" s="84" t="s">
        <v>123</v>
      </c>
      <c r="B144" s="40" t="s">
        <v>165</v>
      </c>
      <c r="C144" s="40" t="s">
        <v>75</v>
      </c>
      <c r="D144" s="102" t="s">
        <v>216</v>
      </c>
      <c r="E144" s="105"/>
      <c r="F144" s="104">
        <f>F145</f>
        <v>0</v>
      </c>
      <c r="G144" s="104">
        <f t="shared" ref="G144:H144" si="54">G145</f>
        <v>0</v>
      </c>
      <c r="H144" s="104">
        <f t="shared" si="54"/>
        <v>0</v>
      </c>
    </row>
    <row r="145" spans="1:12" ht="132.6">
      <c r="A145" s="44" t="s">
        <v>217</v>
      </c>
      <c r="B145" s="40" t="s">
        <v>165</v>
      </c>
      <c r="C145" s="40" t="s">
        <v>75</v>
      </c>
      <c r="D145" s="102" t="s">
        <v>218</v>
      </c>
      <c r="E145" s="105"/>
      <c r="F145" s="104">
        <f>F146</f>
        <v>0</v>
      </c>
      <c r="G145" s="104">
        <f t="shared" ref="G145:H145" si="55">G146</f>
        <v>0</v>
      </c>
      <c r="H145" s="104">
        <f t="shared" si="55"/>
        <v>0</v>
      </c>
    </row>
    <row r="146" spans="1:12" ht="118.8">
      <c r="A146" s="6" t="s">
        <v>219</v>
      </c>
      <c r="B146" s="40" t="s">
        <v>165</v>
      </c>
      <c r="C146" s="40" t="s">
        <v>75</v>
      </c>
      <c r="D146" s="102" t="s">
        <v>220</v>
      </c>
      <c r="E146" s="105"/>
      <c r="F146" s="104">
        <f>F147</f>
        <v>0</v>
      </c>
      <c r="G146" s="104">
        <f t="shared" ref="G146:H146" si="56">G147</f>
        <v>0</v>
      </c>
      <c r="H146" s="104">
        <f t="shared" si="56"/>
        <v>0</v>
      </c>
    </row>
    <row r="147" spans="1:12" ht="26.4">
      <c r="A147" s="6" t="s">
        <v>84</v>
      </c>
      <c r="B147" s="40" t="s">
        <v>165</v>
      </c>
      <c r="C147" s="40" t="s">
        <v>75</v>
      </c>
      <c r="D147" s="102" t="s">
        <v>220</v>
      </c>
      <c r="E147" s="105">
        <v>200</v>
      </c>
      <c r="F147" s="104"/>
      <c r="G147" s="104">
        <v>0</v>
      </c>
      <c r="H147" s="104">
        <v>0</v>
      </c>
    </row>
    <row r="148" spans="1:12" ht="52.5" customHeight="1">
      <c r="A148" s="132" t="s">
        <v>221</v>
      </c>
      <c r="B148" s="40"/>
      <c r="C148" s="40"/>
      <c r="D148" s="99" t="s">
        <v>222</v>
      </c>
      <c r="E148" s="105"/>
      <c r="F148" s="101">
        <f>F149</f>
        <v>0</v>
      </c>
      <c r="G148" s="101">
        <f t="shared" ref="G148:H148" si="57">G149</f>
        <v>0</v>
      </c>
      <c r="H148" s="101">
        <f t="shared" si="57"/>
        <v>0</v>
      </c>
    </row>
    <row r="149" spans="1:12">
      <c r="A149" s="84" t="s">
        <v>123</v>
      </c>
      <c r="B149" s="40"/>
      <c r="C149" s="40"/>
      <c r="D149" s="102" t="s">
        <v>223</v>
      </c>
      <c r="E149" s="105"/>
      <c r="F149" s="104">
        <f>F150</f>
        <v>0</v>
      </c>
      <c r="G149" s="104">
        <f t="shared" ref="G149:H149" si="58">G150</f>
        <v>0</v>
      </c>
      <c r="H149" s="104">
        <f t="shared" si="58"/>
        <v>0</v>
      </c>
    </row>
    <row r="150" spans="1:12" ht="66.599999999999994">
      <c r="A150" s="9" t="s">
        <v>224</v>
      </c>
      <c r="B150" s="40" t="s">
        <v>165</v>
      </c>
      <c r="C150" s="40" t="s">
        <v>75</v>
      </c>
      <c r="D150" s="11" t="s">
        <v>225</v>
      </c>
      <c r="E150" s="105"/>
      <c r="F150" s="104">
        <f>F151</f>
        <v>0</v>
      </c>
      <c r="G150" s="104">
        <f t="shared" ref="G150:H150" si="59">G151</f>
        <v>0</v>
      </c>
      <c r="H150" s="104">
        <f t="shared" si="59"/>
        <v>0</v>
      </c>
    </row>
    <row r="151" spans="1:12" ht="27">
      <c r="A151" s="9" t="s">
        <v>226</v>
      </c>
      <c r="B151" s="40" t="s">
        <v>165</v>
      </c>
      <c r="C151" s="40" t="s">
        <v>75</v>
      </c>
      <c r="D151" s="11" t="s">
        <v>227</v>
      </c>
      <c r="E151" s="105"/>
      <c r="F151" s="104">
        <f>F152</f>
        <v>0</v>
      </c>
      <c r="G151" s="104">
        <f t="shared" ref="G151:H151" si="60">G152</f>
        <v>0</v>
      </c>
      <c r="H151" s="104">
        <f t="shared" si="60"/>
        <v>0</v>
      </c>
    </row>
    <row r="152" spans="1:12" ht="26.4">
      <c r="A152" s="6" t="s">
        <v>84</v>
      </c>
      <c r="B152" s="40" t="s">
        <v>165</v>
      </c>
      <c r="C152" s="40" t="s">
        <v>75</v>
      </c>
      <c r="D152" s="11" t="s">
        <v>227</v>
      </c>
      <c r="E152" s="105">
        <v>200</v>
      </c>
      <c r="F152" s="104"/>
      <c r="G152" s="104">
        <v>0</v>
      </c>
      <c r="H152" s="104">
        <v>0</v>
      </c>
    </row>
    <row r="153" spans="1:12" ht="54" customHeight="1">
      <c r="A153" s="109" t="s">
        <v>228</v>
      </c>
      <c r="B153" s="1" t="s">
        <v>165</v>
      </c>
      <c r="C153" s="1" t="s">
        <v>75</v>
      </c>
      <c r="D153" s="99" t="s">
        <v>229</v>
      </c>
      <c r="E153" s="103"/>
      <c r="F153" s="101">
        <f>F154+F160</f>
        <v>1031.8</v>
      </c>
      <c r="G153" s="101">
        <f t="shared" ref="G153:H153" si="61">G154+G160</f>
        <v>558.9</v>
      </c>
      <c r="H153" s="101">
        <f t="shared" si="61"/>
        <v>558.9</v>
      </c>
    </row>
    <row r="154" spans="1:12" ht="31.5" customHeight="1">
      <c r="A154" s="84" t="s">
        <v>123</v>
      </c>
      <c r="B154" s="40" t="s">
        <v>165</v>
      </c>
      <c r="C154" s="40" t="s">
        <v>75</v>
      </c>
      <c r="D154" s="102" t="s">
        <v>230</v>
      </c>
      <c r="E154" s="103"/>
      <c r="F154" s="104">
        <f>F155</f>
        <v>1031.8</v>
      </c>
      <c r="G154" s="104">
        <f t="shared" ref="G154:H154" si="62">G155</f>
        <v>558.9</v>
      </c>
      <c r="H154" s="104">
        <f t="shared" si="62"/>
        <v>558.9</v>
      </c>
    </row>
    <row r="155" spans="1:12" ht="106.2">
      <c r="A155" s="44" t="s">
        <v>231</v>
      </c>
      <c r="B155" s="40" t="s">
        <v>165</v>
      </c>
      <c r="C155" s="40" t="s">
        <v>75</v>
      </c>
      <c r="D155" s="102" t="s">
        <v>232</v>
      </c>
      <c r="E155" s="103"/>
      <c r="F155" s="104">
        <f>F156</f>
        <v>1031.8</v>
      </c>
      <c r="G155" s="104">
        <f t="shared" ref="F155:H156" si="63">G156</f>
        <v>558.9</v>
      </c>
      <c r="H155" s="104">
        <f t="shared" si="63"/>
        <v>558.9</v>
      </c>
    </row>
    <row r="156" spans="1:12" ht="54.75" customHeight="1">
      <c r="A156" s="133" t="s">
        <v>233</v>
      </c>
      <c r="B156" s="40" t="s">
        <v>165</v>
      </c>
      <c r="C156" s="40" t="s">
        <v>75</v>
      </c>
      <c r="D156" s="102" t="s">
        <v>234</v>
      </c>
      <c r="E156" s="103"/>
      <c r="F156" s="104">
        <f t="shared" si="63"/>
        <v>1031.8</v>
      </c>
      <c r="G156" s="104">
        <f>G157</f>
        <v>558.9</v>
      </c>
      <c r="H156" s="104">
        <f>H157</f>
        <v>558.9</v>
      </c>
    </row>
    <row r="157" spans="1:12" ht="26.4">
      <c r="A157" s="6" t="s">
        <v>84</v>
      </c>
      <c r="B157" s="40" t="s">
        <v>165</v>
      </c>
      <c r="C157" s="40" t="s">
        <v>75</v>
      </c>
      <c r="D157" s="102" t="s">
        <v>234</v>
      </c>
      <c r="E157" s="105">
        <v>200</v>
      </c>
      <c r="F157" s="104">
        <f>F158</f>
        <v>1031.8</v>
      </c>
      <c r="G157" s="104">
        <f t="shared" ref="G157:L157" si="64">G158</f>
        <v>558.9</v>
      </c>
      <c r="H157" s="104">
        <f t="shared" si="64"/>
        <v>558.9</v>
      </c>
      <c r="I157" s="104">
        <f t="shared" si="64"/>
        <v>0</v>
      </c>
      <c r="J157" s="104">
        <f t="shared" si="64"/>
        <v>0</v>
      </c>
      <c r="K157" s="104">
        <f t="shared" si="64"/>
        <v>0</v>
      </c>
      <c r="L157" s="104">
        <f t="shared" si="64"/>
        <v>0</v>
      </c>
    </row>
    <row r="158" spans="1:12" ht="62.25" customHeight="1">
      <c r="A158" s="134" t="s">
        <v>235</v>
      </c>
      <c r="B158" s="40" t="s">
        <v>165</v>
      </c>
      <c r="C158" s="40" t="s">
        <v>75</v>
      </c>
      <c r="D158" s="102" t="s">
        <v>236</v>
      </c>
      <c r="E158" s="105"/>
      <c r="F158" s="104">
        <f>F159</f>
        <v>1031.8</v>
      </c>
      <c r="G158" s="104">
        <f t="shared" ref="G158:L158" si="65">G159</f>
        <v>558.9</v>
      </c>
      <c r="H158" s="104">
        <f t="shared" si="65"/>
        <v>558.9</v>
      </c>
      <c r="I158" s="104">
        <f t="shared" si="65"/>
        <v>0</v>
      </c>
      <c r="J158" s="104">
        <f t="shared" si="65"/>
        <v>0</v>
      </c>
      <c r="K158" s="104">
        <f t="shared" si="65"/>
        <v>0</v>
      </c>
      <c r="L158" s="104">
        <f t="shared" si="65"/>
        <v>0</v>
      </c>
    </row>
    <row r="159" spans="1:12" ht="26.4">
      <c r="A159" s="6" t="s">
        <v>84</v>
      </c>
      <c r="B159" s="40" t="s">
        <v>165</v>
      </c>
      <c r="C159" s="40" t="s">
        <v>75</v>
      </c>
      <c r="D159" s="102" t="s">
        <v>236</v>
      </c>
      <c r="E159" s="105">
        <v>200</v>
      </c>
      <c r="F159" s="104">
        <v>1031.8</v>
      </c>
      <c r="G159" s="104">
        <v>558.9</v>
      </c>
      <c r="H159" s="104">
        <v>558.9</v>
      </c>
    </row>
    <row r="160" spans="1:12" ht="35.25" customHeight="1">
      <c r="A160" s="65" t="s">
        <v>237</v>
      </c>
      <c r="B160" s="40" t="s">
        <v>165</v>
      </c>
      <c r="C160" s="40" t="s">
        <v>75</v>
      </c>
      <c r="D160" s="87" t="s">
        <v>238</v>
      </c>
      <c r="E160" s="105"/>
      <c r="F160" s="104">
        <f>F161</f>
        <v>0</v>
      </c>
      <c r="G160" s="104">
        <f t="shared" ref="G160:H160" si="66">G161</f>
        <v>0</v>
      </c>
      <c r="H160" s="104">
        <f t="shared" si="66"/>
        <v>0</v>
      </c>
    </row>
    <row r="161" spans="1:8" ht="26.4">
      <c r="A161" s="6" t="s">
        <v>84</v>
      </c>
      <c r="B161" s="40" t="s">
        <v>165</v>
      </c>
      <c r="C161" s="40" t="s">
        <v>75</v>
      </c>
      <c r="D161" s="87" t="s">
        <v>238</v>
      </c>
      <c r="E161" s="105">
        <v>200</v>
      </c>
      <c r="F161" s="104"/>
      <c r="G161" s="104">
        <v>0</v>
      </c>
      <c r="H161" s="104">
        <v>0</v>
      </c>
    </row>
    <row r="162" spans="1:8" ht="17.25" hidden="1" customHeight="1">
      <c r="A162" s="37" t="s">
        <v>166</v>
      </c>
      <c r="B162" s="1" t="s">
        <v>165</v>
      </c>
      <c r="C162" s="1" t="s">
        <v>75</v>
      </c>
      <c r="D162" s="50" t="s">
        <v>112</v>
      </c>
      <c r="E162" s="38"/>
      <c r="F162" s="39">
        <f t="shared" ref="F162:G165" si="67">F163</f>
        <v>0</v>
      </c>
      <c r="G162" s="39">
        <f t="shared" si="67"/>
        <v>0</v>
      </c>
      <c r="H162" s="39">
        <f>H163</f>
        <v>0</v>
      </c>
    </row>
    <row r="163" spans="1:8" hidden="1">
      <c r="A163" s="5" t="s">
        <v>80</v>
      </c>
      <c r="B163" s="40" t="s">
        <v>165</v>
      </c>
      <c r="C163" s="40" t="s">
        <v>75</v>
      </c>
      <c r="D163" s="45" t="s">
        <v>100</v>
      </c>
      <c r="E163" s="50"/>
      <c r="F163" s="39">
        <f t="shared" si="67"/>
        <v>0</v>
      </c>
      <c r="G163" s="39">
        <f t="shared" si="67"/>
        <v>0</v>
      </c>
      <c r="H163" s="39">
        <f>H164</f>
        <v>0</v>
      </c>
    </row>
    <row r="164" spans="1:8" hidden="1">
      <c r="A164" s="5" t="s">
        <v>80</v>
      </c>
      <c r="B164" s="40" t="s">
        <v>165</v>
      </c>
      <c r="C164" s="40" t="s">
        <v>75</v>
      </c>
      <c r="D164" s="55" t="s">
        <v>113</v>
      </c>
      <c r="E164" s="41"/>
      <c r="F164" s="39">
        <f t="shared" si="67"/>
        <v>0</v>
      </c>
      <c r="G164" s="39">
        <f t="shared" si="67"/>
        <v>0</v>
      </c>
      <c r="H164" s="39">
        <f>H165</f>
        <v>0</v>
      </c>
    </row>
    <row r="165" spans="1:8" ht="53.4" hidden="1">
      <c r="A165" s="133" t="s">
        <v>239</v>
      </c>
      <c r="B165" s="40" t="s">
        <v>165</v>
      </c>
      <c r="C165" s="40" t="s">
        <v>75</v>
      </c>
      <c r="D165" s="102" t="s">
        <v>240</v>
      </c>
      <c r="E165" s="105"/>
      <c r="F165" s="104">
        <f t="shared" si="67"/>
        <v>0</v>
      </c>
      <c r="G165" s="104">
        <f t="shared" si="67"/>
        <v>0</v>
      </c>
      <c r="H165" s="104">
        <f>H166</f>
        <v>0</v>
      </c>
    </row>
    <row r="166" spans="1:8" ht="26.4" hidden="1">
      <c r="A166" s="6" t="s">
        <v>84</v>
      </c>
      <c r="B166" s="40" t="s">
        <v>165</v>
      </c>
      <c r="C166" s="40" t="s">
        <v>75</v>
      </c>
      <c r="D166" s="102" t="s">
        <v>240</v>
      </c>
      <c r="E166" s="105">
        <v>200</v>
      </c>
      <c r="F166" s="130">
        <v>0</v>
      </c>
      <c r="G166" s="130">
        <v>0</v>
      </c>
      <c r="H166" s="130">
        <v>0</v>
      </c>
    </row>
    <row r="167" spans="1:8">
      <c r="A167" s="135" t="s">
        <v>49</v>
      </c>
      <c r="B167" s="71" t="s">
        <v>241</v>
      </c>
      <c r="C167" s="71" t="s">
        <v>74</v>
      </c>
      <c r="D167" s="31"/>
      <c r="E167" s="31"/>
      <c r="F167" s="94">
        <f>F168</f>
        <v>3030.5</v>
      </c>
      <c r="G167" s="94">
        <f t="shared" ref="G167:H167" si="68">G168</f>
        <v>3212.3</v>
      </c>
      <c r="H167" s="94">
        <f t="shared" si="68"/>
        <v>3212.3</v>
      </c>
    </row>
    <row r="168" spans="1:8">
      <c r="A168" s="136" t="s">
        <v>51</v>
      </c>
      <c r="B168" s="1" t="s">
        <v>241</v>
      </c>
      <c r="C168" s="1" t="s">
        <v>73</v>
      </c>
      <c r="D168" s="49"/>
      <c r="E168" s="49"/>
      <c r="F168" s="36">
        <f>F169</f>
        <v>3030.5</v>
      </c>
      <c r="G168" s="36">
        <f t="shared" ref="G168:H168" si="69">G169</f>
        <v>3212.3</v>
      </c>
      <c r="H168" s="36">
        <f t="shared" si="69"/>
        <v>3212.3</v>
      </c>
    </row>
    <row r="169" spans="1:8" ht="40.200000000000003">
      <c r="A169" s="109" t="s">
        <v>242</v>
      </c>
      <c r="B169" s="1" t="s">
        <v>241</v>
      </c>
      <c r="C169" s="1" t="s">
        <v>73</v>
      </c>
      <c r="D169" s="50" t="s">
        <v>243</v>
      </c>
      <c r="E169" s="50"/>
      <c r="F169" s="39">
        <f>F170+F174</f>
        <v>3030.5</v>
      </c>
      <c r="G169" s="39">
        <f t="shared" ref="G169:H169" si="70">G170+G174</f>
        <v>3212.3</v>
      </c>
      <c r="H169" s="39">
        <f t="shared" si="70"/>
        <v>3212.3</v>
      </c>
    </row>
    <row r="170" spans="1:8">
      <c r="A170" s="84" t="s">
        <v>123</v>
      </c>
      <c r="B170" s="40" t="s">
        <v>241</v>
      </c>
      <c r="C170" s="40" t="s">
        <v>73</v>
      </c>
      <c r="D170" s="41" t="s">
        <v>244</v>
      </c>
      <c r="E170" s="41"/>
      <c r="F170" s="42">
        <f>F171</f>
        <v>3030.5</v>
      </c>
      <c r="G170" s="42">
        <f t="shared" ref="G170:H171" si="71">G171</f>
        <v>3212.3</v>
      </c>
      <c r="H170" s="42">
        <f t="shared" si="71"/>
        <v>3212.3</v>
      </c>
    </row>
    <row r="171" spans="1:8" ht="50.25" customHeight="1">
      <c r="A171" s="44" t="s">
        <v>245</v>
      </c>
      <c r="B171" s="40" t="s">
        <v>241</v>
      </c>
      <c r="C171" s="40" t="s">
        <v>73</v>
      </c>
      <c r="D171" s="41" t="s">
        <v>246</v>
      </c>
      <c r="E171" s="41"/>
      <c r="F171" s="42">
        <f>F172</f>
        <v>3030.5</v>
      </c>
      <c r="G171" s="42">
        <f t="shared" ref="G171" si="72">G172</f>
        <v>3212.3</v>
      </c>
      <c r="H171" s="42">
        <f t="shared" si="71"/>
        <v>3212.3</v>
      </c>
    </row>
    <row r="172" spans="1:8" ht="24.75" customHeight="1">
      <c r="A172" s="111" t="s">
        <v>247</v>
      </c>
      <c r="B172" s="40" t="s">
        <v>241</v>
      </c>
      <c r="C172" s="40" t="s">
        <v>73</v>
      </c>
      <c r="D172" s="41" t="s">
        <v>248</v>
      </c>
      <c r="E172" s="41"/>
      <c r="F172" s="42">
        <f>F173</f>
        <v>3030.5</v>
      </c>
      <c r="G172" s="42">
        <f t="shared" ref="G172:H172" si="73">G173</f>
        <v>3212.3</v>
      </c>
      <c r="H172" s="42">
        <f t="shared" si="73"/>
        <v>3212.3</v>
      </c>
    </row>
    <row r="173" spans="1:8" ht="27">
      <c r="A173" s="44" t="s">
        <v>249</v>
      </c>
      <c r="B173" s="40" t="s">
        <v>241</v>
      </c>
      <c r="C173" s="40" t="s">
        <v>73</v>
      </c>
      <c r="D173" s="41" t="s">
        <v>248</v>
      </c>
      <c r="E173" s="41" t="s">
        <v>250</v>
      </c>
      <c r="F173" s="42">
        <v>3030.5</v>
      </c>
      <c r="G173" s="42">
        <v>3212.3</v>
      </c>
      <c r="H173" s="42">
        <v>3212.3</v>
      </c>
    </row>
    <row r="174" spans="1:8" ht="111">
      <c r="A174" s="137" t="s">
        <v>251</v>
      </c>
      <c r="B174" s="40" t="s">
        <v>241</v>
      </c>
      <c r="C174" s="40" t="s">
        <v>73</v>
      </c>
      <c r="D174" s="87" t="s">
        <v>252</v>
      </c>
      <c r="E174" s="41"/>
      <c r="F174" s="42">
        <v>0</v>
      </c>
      <c r="G174" s="42">
        <v>0</v>
      </c>
      <c r="H174" s="42">
        <v>0</v>
      </c>
    </row>
    <row r="175" spans="1:8" ht="28.2">
      <c r="A175" s="138" t="s">
        <v>249</v>
      </c>
      <c r="B175" s="40" t="s">
        <v>241</v>
      </c>
      <c r="C175" s="40" t="s">
        <v>73</v>
      </c>
      <c r="D175" s="87" t="s">
        <v>252</v>
      </c>
      <c r="E175" s="41" t="s">
        <v>250</v>
      </c>
      <c r="F175" s="42">
        <v>0</v>
      </c>
      <c r="G175" s="42">
        <v>0</v>
      </c>
      <c r="H175" s="42">
        <v>0</v>
      </c>
    </row>
    <row r="176" spans="1:8" ht="15.6">
      <c r="A176" s="3" t="s">
        <v>253</v>
      </c>
      <c r="B176" s="71" t="s">
        <v>122</v>
      </c>
      <c r="C176" s="71" t="s">
        <v>74</v>
      </c>
      <c r="D176" s="31"/>
      <c r="E176" s="31"/>
      <c r="F176" s="94">
        <f t="shared" ref="F176:F181" si="74">F177</f>
        <v>430.5</v>
      </c>
      <c r="G176" s="94">
        <f t="shared" ref="G176:H176" si="75">G177</f>
        <v>430.5</v>
      </c>
      <c r="H176" s="94">
        <f t="shared" si="75"/>
        <v>430.5</v>
      </c>
    </row>
    <row r="177" spans="1:8">
      <c r="A177" s="48" t="s">
        <v>55</v>
      </c>
      <c r="B177" s="1" t="s">
        <v>122</v>
      </c>
      <c r="C177" s="1" t="s">
        <v>73</v>
      </c>
      <c r="D177" s="49"/>
      <c r="E177" s="49"/>
      <c r="F177" s="36">
        <f t="shared" si="74"/>
        <v>430.5</v>
      </c>
      <c r="G177" s="36">
        <f t="shared" ref="G177:H177" si="76">G178</f>
        <v>430.5</v>
      </c>
      <c r="H177" s="36">
        <f t="shared" si="76"/>
        <v>430.5</v>
      </c>
    </row>
    <row r="178" spans="1:8" ht="24" customHeight="1">
      <c r="A178" s="37" t="s">
        <v>166</v>
      </c>
      <c r="B178" s="1" t="s">
        <v>122</v>
      </c>
      <c r="C178" s="1" t="s">
        <v>73</v>
      </c>
      <c r="D178" s="50" t="s">
        <v>112</v>
      </c>
      <c r="E178" s="50"/>
      <c r="F178" s="39">
        <f t="shared" si="74"/>
        <v>430.5</v>
      </c>
      <c r="G178" s="39">
        <f t="shared" ref="G178:H181" si="77">G179</f>
        <v>430.5</v>
      </c>
      <c r="H178" s="39">
        <f t="shared" si="77"/>
        <v>430.5</v>
      </c>
    </row>
    <row r="179" spans="1:8">
      <c r="A179" s="5" t="s">
        <v>80</v>
      </c>
      <c r="B179" s="40" t="s">
        <v>122</v>
      </c>
      <c r="C179" s="40" t="s">
        <v>73</v>
      </c>
      <c r="D179" s="45" t="s">
        <v>100</v>
      </c>
      <c r="E179" s="41"/>
      <c r="F179" s="42">
        <f t="shared" si="74"/>
        <v>430.5</v>
      </c>
      <c r="G179" s="42">
        <f t="shared" si="77"/>
        <v>430.5</v>
      </c>
      <c r="H179" s="42">
        <f t="shared" si="77"/>
        <v>430.5</v>
      </c>
    </row>
    <row r="180" spans="1:8">
      <c r="A180" s="5" t="s">
        <v>80</v>
      </c>
      <c r="B180" s="40" t="s">
        <v>122</v>
      </c>
      <c r="C180" s="40" t="s">
        <v>73</v>
      </c>
      <c r="D180" s="55" t="s">
        <v>113</v>
      </c>
      <c r="E180" s="41"/>
      <c r="F180" s="42">
        <f t="shared" si="74"/>
        <v>430.5</v>
      </c>
      <c r="G180" s="42">
        <f t="shared" si="77"/>
        <v>430.5</v>
      </c>
      <c r="H180" s="42">
        <f t="shared" si="77"/>
        <v>430.5</v>
      </c>
    </row>
    <row r="181" spans="1:8" ht="54" customHeight="1">
      <c r="A181" s="139" t="s">
        <v>254</v>
      </c>
      <c r="B181" s="40" t="s">
        <v>122</v>
      </c>
      <c r="C181" s="40" t="s">
        <v>73</v>
      </c>
      <c r="D181" s="102" t="s">
        <v>255</v>
      </c>
      <c r="E181" s="105"/>
      <c r="F181" s="42">
        <f t="shared" si="74"/>
        <v>430.5</v>
      </c>
      <c r="G181" s="42">
        <f t="shared" si="77"/>
        <v>430.5</v>
      </c>
      <c r="H181" s="42">
        <f t="shared" si="77"/>
        <v>430.5</v>
      </c>
    </row>
    <row r="182" spans="1:8">
      <c r="A182" s="139" t="s">
        <v>256</v>
      </c>
      <c r="B182" s="40" t="s">
        <v>122</v>
      </c>
      <c r="C182" s="40" t="s">
        <v>73</v>
      </c>
      <c r="D182" s="102" t="s">
        <v>255</v>
      </c>
      <c r="E182" s="105">
        <v>300</v>
      </c>
      <c r="F182" s="140">
        <v>430.5</v>
      </c>
      <c r="G182" s="140">
        <v>430.5</v>
      </c>
      <c r="H182" s="140">
        <v>430.5</v>
      </c>
    </row>
    <row r="183" spans="1:8" ht="43.5" hidden="1" customHeight="1">
      <c r="A183" s="111" t="s">
        <v>257</v>
      </c>
      <c r="B183" s="40" t="s">
        <v>122</v>
      </c>
      <c r="C183" s="40" t="s">
        <v>75</v>
      </c>
      <c r="D183" s="41" t="s">
        <v>258</v>
      </c>
      <c r="E183" s="41"/>
      <c r="F183" s="141"/>
      <c r="G183" s="141"/>
      <c r="H183" s="90">
        <f>H184</f>
        <v>0</v>
      </c>
    </row>
    <row r="184" spans="1:8" ht="22.5" hidden="1" customHeight="1">
      <c r="A184" s="6" t="s">
        <v>259</v>
      </c>
      <c r="B184" s="40" t="s">
        <v>122</v>
      </c>
      <c r="C184" s="40" t="s">
        <v>75</v>
      </c>
      <c r="D184" s="41" t="s">
        <v>258</v>
      </c>
      <c r="E184" s="10" t="s">
        <v>260</v>
      </c>
      <c r="F184" s="142"/>
      <c r="G184" s="142"/>
      <c r="H184" s="90"/>
    </row>
    <row r="185" spans="1:8" ht="37.5" hidden="1" customHeight="1">
      <c r="A185" s="6" t="s">
        <v>257</v>
      </c>
      <c r="B185" s="40" t="s">
        <v>122</v>
      </c>
      <c r="C185" s="40" t="s">
        <v>75</v>
      </c>
      <c r="D185" s="10" t="s">
        <v>261</v>
      </c>
      <c r="E185" s="10"/>
      <c r="F185" s="142"/>
      <c r="G185" s="142"/>
      <c r="H185" s="90">
        <f>H186</f>
        <v>0</v>
      </c>
    </row>
    <row r="186" spans="1:8" ht="20.25" hidden="1" customHeight="1">
      <c r="A186" s="6" t="s">
        <v>259</v>
      </c>
      <c r="B186" s="40" t="s">
        <v>122</v>
      </c>
      <c r="C186" s="40" t="s">
        <v>75</v>
      </c>
      <c r="D186" s="10" t="s">
        <v>261</v>
      </c>
      <c r="E186" s="143" t="s">
        <v>260</v>
      </c>
      <c r="F186" s="144"/>
      <c r="G186" s="144"/>
      <c r="H186" s="145"/>
    </row>
    <row r="187" spans="1:8" ht="15.6">
      <c r="A187" s="3" t="s">
        <v>262</v>
      </c>
      <c r="B187" s="71" t="s">
        <v>104</v>
      </c>
      <c r="C187" s="71" t="s">
        <v>74</v>
      </c>
      <c r="D187" s="31"/>
      <c r="E187" s="31"/>
      <c r="F187" s="94">
        <f t="shared" ref="F187:F192" si="78">F188</f>
        <v>749.8</v>
      </c>
      <c r="G187" s="94">
        <f t="shared" ref="G187:H187" si="79">G188</f>
        <v>779.8</v>
      </c>
      <c r="H187" s="94">
        <f t="shared" si="79"/>
        <v>779.8</v>
      </c>
    </row>
    <row r="188" spans="1:8">
      <c r="A188" s="48" t="s">
        <v>59</v>
      </c>
      <c r="B188" s="1" t="s">
        <v>104</v>
      </c>
      <c r="C188" s="1" t="s">
        <v>73</v>
      </c>
      <c r="D188" s="49"/>
      <c r="E188" s="49"/>
      <c r="F188" s="36">
        <f t="shared" si="78"/>
        <v>749.8</v>
      </c>
      <c r="G188" s="36">
        <f t="shared" ref="G188:H192" si="80">G189</f>
        <v>779.8</v>
      </c>
      <c r="H188" s="36">
        <f t="shared" si="80"/>
        <v>779.8</v>
      </c>
    </row>
    <row r="189" spans="1:8" ht="54" customHeight="1">
      <c r="A189" s="109" t="s">
        <v>263</v>
      </c>
      <c r="B189" s="1" t="s">
        <v>104</v>
      </c>
      <c r="C189" s="1" t="s">
        <v>73</v>
      </c>
      <c r="D189" s="50" t="s">
        <v>264</v>
      </c>
      <c r="E189" s="50"/>
      <c r="F189" s="39">
        <f t="shared" si="78"/>
        <v>749.8</v>
      </c>
      <c r="G189" s="39">
        <f t="shared" si="80"/>
        <v>779.8</v>
      </c>
      <c r="H189" s="39">
        <f t="shared" si="80"/>
        <v>779.8</v>
      </c>
    </row>
    <row r="190" spans="1:8">
      <c r="A190" s="84" t="s">
        <v>123</v>
      </c>
      <c r="B190" s="40" t="s">
        <v>104</v>
      </c>
      <c r="C190" s="40" t="s">
        <v>73</v>
      </c>
      <c r="D190" s="41" t="s">
        <v>265</v>
      </c>
      <c r="E190" s="41"/>
      <c r="F190" s="42">
        <f t="shared" si="78"/>
        <v>749.8</v>
      </c>
      <c r="G190" s="42">
        <f t="shared" si="80"/>
        <v>779.8</v>
      </c>
      <c r="H190" s="42">
        <f t="shared" si="80"/>
        <v>779.8</v>
      </c>
    </row>
    <row r="191" spans="1:8" ht="40.200000000000003">
      <c r="A191" s="44" t="s">
        <v>266</v>
      </c>
      <c r="B191" s="40" t="s">
        <v>104</v>
      </c>
      <c r="C191" s="40" t="s">
        <v>73</v>
      </c>
      <c r="D191" s="41" t="s">
        <v>267</v>
      </c>
      <c r="E191" s="41"/>
      <c r="F191" s="42">
        <f t="shared" si="78"/>
        <v>749.8</v>
      </c>
      <c r="G191" s="42">
        <f t="shared" si="80"/>
        <v>779.8</v>
      </c>
      <c r="H191" s="42">
        <f t="shared" si="80"/>
        <v>779.8</v>
      </c>
    </row>
    <row r="192" spans="1:8" ht="27">
      <c r="A192" s="111" t="s">
        <v>268</v>
      </c>
      <c r="B192" s="40" t="s">
        <v>104</v>
      </c>
      <c r="C192" s="40" t="s">
        <v>73</v>
      </c>
      <c r="D192" s="41" t="s">
        <v>269</v>
      </c>
      <c r="E192" s="41"/>
      <c r="F192" s="42">
        <f t="shared" si="78"/>
        <v>749.8</v>
      </c>
      <c r="G192" s="42">
        <f t="shared" si="80"/>
        <v>779.8</v>
      </c>
      <c r="H192" s="42">
        <f t="shared" si="80"/>
        <v>779.8</v>
      </c>
    </row>
    <row r="193" spans="1:12" ht="27">
      <c r="A193" s="146" t="s">
        <v>249</v>
      </c>
      <c r="B193" s="54" t="s">
        <v>104</v>
      </c>
      <c r="C193" s="54" t="s">
        <v>73</v>
      </c>
      <c r="D193" s="41" t="s">
        <v>270</v>
      </c>
      <c r="E193" s="41" t="s">
        <v>250</v>
      </c>
      <c r="F193" s="147">
        <v>749.8</v>
      </c>
      <c r="G193" s="147">
        <v>779.8</v>
      </c>
      <c r="H193" s="147">
        <v>779.8</v>
      </c>
    </row>
    <row r="194" spans="1:12" ht="14.4">
      <c r="A194" s="148" t="s">
        <v>61</v>
      </c>
      <c r="B194" s="149"/>
      <c r="C194" s="149"/>
      <c r="D194" s="31"/>
      <c r="E194" s="31"/>
      <c r="F194" s="150">
        <v>557.79999999999995</v>
      </c>
      <c r="G194" s="150">
        <v>601.79999999999995</v>
      </c>
      <c r="H194" s="150">
        <v>512.29999999999995</v>
      </c>
    </row>
    <row r="195" spans="1:12" ht="32.25" customHeight="1">
      <c r="A195" s="269" t="s">
        <v>271</v>
      </c>
      <c r="B195" s="270"/>
      <c r="C195" s="270"/>
      <c r="D195" s="270"/>
      <c r="E195" s="270"/>
      <c r="F195" s="151">
        <f>F194+F187+F176+F167+F97+F80+F64+F57+F14</f>
        <v>19484.900000000001</v>
      </c>
      <c r="G195" s="151">
        <f t="shared" ref="G195:L195" si="81">G194+G187+G176+G167+G97+G80+G64+G57+G14</f>
        <v>16836.199999999997</v>
      </c>
      <c r="H195" s="151">
        <f t="shared" si="81"/>
        <v>14355.8</v>
      </c>
      <c r="I195" s="151">
        <f t="shared" si="81"/>
        <v>0</v>
      </c>
      <c r="J195" s="151">
        <f t="shared" si="81"/>
        <v>0</v>
      </c>
      <c r="K195" s="151">
        <f t="shared" si="81"/>
        <v>0</v>
      </c>
      <c r="L195" s="151">
        <f t="shared" si="81"/>
        <v>0</v>
      </c>
    </row>
    <row r="197" spans="1:12" ht="15.6">
      <c r="F197" s="152"/>
      <c r="G197" s="152"/>
      <c r="H197" s="152"/>
      <c r="I197" s="152">
        <f>Прил4!I41</f>
        <v>0</v>
      </c>
      <c r="J197" s="152">
        <f>Прил4!J41</f>
        <v>0</v>
      </c>
      <c r="K197" s="152">
        <f>Прил4!K41</f>
        <v>0</v>
      </c>
      <c r="L197" s="152">
        <f>Прил4!L41</f>
        <v>0</v>
      </c>
    </row>
    <row r="198" spans="1:12">
      <c r="G198" s="153"/>
      <c r="H198" s="153"/>
    </row>
    <row r="199" spans="1:12" ht="13.5" customHeight="1"/>
  </sheetData>
  <mergeCells count="17">
    <mergeCell ref="F11:H12"/>
    <mergeCell ref="A195:E195"/>
    <mergeCell ref="A11:A13"/>
    <mergeCell ref="B11:B13"/>
    <mergeCell ref="C11:C13"/>
    <mergeCell ref="D11:D13"/>
    <mergeCell ref="E11:E13"/>
    <mergeCell ref="D6:H6"/>
    <mergeCell ref="D7:H7"/>
    <mergeCell ref="D8:H8"/>
    <mergeCell ref="A9:H9"/>
    <mergeCell ref="A10:H10"/>
    <mergeCell ref="D1:H1"/>
    <mergeCell ref="D2:H2"/>
    <mergeCell ref="D3:H3"/>
    <mergeCell ref="D4:H4"/>
    <mergeCell ref="D5:H5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N195"/>
  <sheetViews>
    <sheetView showGridLines="0" workbookViewId="0">
      <pane xSplit="5" ySplit="10" topLeftCell="F188" activePane="bottomRight" state="frozen"/>
      <selection pane="topRight" activeCell="F1" sqref="F1"/>
      <selection pane="bottomLeft" activeCell="A11" sqref="A11"/>
      <selection pane="bottomRight" sqref="A1:N193"/>
    </sheetView>
  </sheetViews>
  <sheetFormatPr defaultColWidth="9.109375" defaultRowHeight="15.6" outlineLevelRow="7" outlineLevelCol="1"/>
  <cols>
    <col min="1" max="1" width="56.5546875" style="183" customWidth="1"/>
    <col min="2" max="3" width="10.33203125" style="183" customWidth="1"/>
    <col min="4" max="4" width="16.33203125" style="183" customWidth="1"/>
    <col min="5" max="5" width="10.33203125" style="183" customWidth="1"/>
    <col min="6" max="6" width="15.44140625" style="183" hidden="1" customWidth="1" outlineLevel="1"/>
    <col min="7" max="7" width="18.6640625" style="183" hidden="1" customWidth="1" outlineLevel="1"/>
    <col min="8" max="8" width="15.44140625" style="183" customWidth="1" outlineLevel="1"/>
    <col min="9" max="10" width="15.44140625" style="183" hidden="1" customWidth="1"/>
    <col min="11" max="11" width="15.44140625" style="183" customWidth="1"/>
    <col min="12" max="12" width="15.44140625" style="183" hidden="1" customWidth="1"/>
    <col min="13" max="13" width="14.44140625" style="183" hidden="1" customWidth="1"/>
    <col min="14" max="14" width="14.5546875" style="183" customWidth="1"/>
    <col min="15" max="16384" width="9.109375" style="183"/>
  </cols>
  <sheetData>
    <row r="1" spans="1:14" s="171" customFormat="1">
      <c r="A1" s="169"/>
      <c r="B1" s="169"/>
      <c r="C1" s="169"/>
      <c r="D1" s="169"/>
      <c r="E1" s="169"/>
      <c r="F1" s="169"/>
      <c r="G1" s="169"/>
      <c r="H1" s="249" t="s">
        <v>63</v>
      </c>
      <c r="I1" s="249"/>
      <c r="J1" s="249"/>
      <c r="K1" s="249"/>
      <c r="L1" s="249"/>
    </row>
    <row r="2" spans="1:14" s="171" customFormat="1">
      <c r="A2" s="169"/>
      <c r="B2" s="169"/>
      <c r="C2" s="169"/>
      <c r="D2" s="169"/>
      <c r="E2" s="169"/>
      <c r="F2" s="169"/>
      <c r="G2" s="169"/>
      <c r="H2" s="249" t="s">
        <v>1</v>
      </c>
      <c r="I2" s="249"/>
      <c r="J2" s="249"/>
      <c r="K2" s="249"/>
      <c r="L2" s="249"/>
    </row>
    <row r="3" spans="1:14" s="171" customFormat="1">
      <c r="A3" s="173"/>
      <c r="B3" s="174"/>
      <c r="C3" s="174"/>
      <c r="D3" s="174"/>
      <c r="E3" s="174"/>
      <c r="F3" s="174"/>
      <c r="G3" s="174"/>
      <c r="H3" s="249" t="s">
        <v>2</v>
      </c>
      <c r="I3" s="249"/>
      <c r="J3" s="249"/>
      <c r="K3" s="249"/>
      <c r="L3" s="249"/>
    </row>
    <row r="4" spans="1:14" s="171" customFormat="1">
      <c r="A4" s="173"/>
      <c r="B4" s="174"/>
      <c r="C4" s="174"/>
      <c r="D4" s="174"/>
      <c r="E4" s="175"/>
      <c r="F4" s="175"/>
      <c r="G4" s="175"/>
      <c r="H4" s="249" t="s">
        <v>3</v>
      </c>
      <c r="I4" s="249"/>
      <c r="J4" s="249"/>
      <c r="K4" s="249"/>
      <c r="L4" s="249"/>
    </row>
    <row r="5" spans="1:14" s="171" customFormat="1">
      <c r="A5" s="169"/>
      <c r="B5" s="169"/>
      <c r="C5" s="169"/>
      <c r="D5" s="169"/>
      <c r="E5" s="169"/>
      <c r="F5" s="169"/>
      <c r="G5" s="169"/>
      <c r="H5" s="249" t="s">
        <v>4</v>
      </c>
      <c r="I5" s="249"/>
      <c r="J5" s="249"/>
      <c r="K5" s="249"/>
      <c r="L5" s="249"/>
    </row>
    <row r="6" spans="1:14" s="171" customFormat="1">
      <c r="A6" s="177"/>
      <c r="B6" s="177"/>
      <c r="C6" s="177"/>
      <c r="D6" s="177"/>
      <c r="E6" s="177"/>
      <c r="F6" s="177"/>
      <c r="G6" s="177"/>
      <c r="H6" s="249" t="s">
        <v>5</v>
      </c>
      <c r="I6" s="249"/>
      <c r="J6" s="249"/>
      <c r="K6" s="249"/>
      <c r="L6" s="249"/>
    </row>
    <row r="7" spans="1:14" s="171" customFormat="1">
      <c r="A7" s="177"/>
      <c r="B7" s="177"/>
      <c r="C7" s="177"/>
      <c r="D7" s="177"/>
      <c r="E7" s="177"/>
      <c r="F7" s="177"/>
      <c r="G7" s="177"/>
      <c r="H7" s="249" t="s">
        <v>448</v>
      </c>
      <c r="I7" s="249"/>
      <c r="J7" s="249"/>
      <c r="K7" s="249"/>
      <c r="L7" s="249"/>
    </row>
    <row r="8" spans="1:14" s="171" customFormat="1" ht="61.5" customHeight="1">
      <c r="A8" s="277" t="s">
        <v>378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N8" s="171" t="s">
        <v>445</v>
      </c>
    </row>
    <row r="9" spans="1:14" customFormat="1" ht="31.5" customHeight="1">
      <c r="A9" s="278" t="s">
        <v>298</v>
      </c>
      <c r="B9" s="279" t="s">
        <v>299</v>
      </c>
      <c r="C9" s="279" t="s">
        <v>300</v>
      </c>
      <c r="D9" s="279" t="s">
        <v>301</v>
      </c>
      <c r="E9" s="279" t="s">
        <v>302</v>
      </c>
      <c r="F9" s="258" t="s">
        <v>438</v>
      </c>
      <c r="G9" s="259"/>
      <c r="H9" s="241"/>
      <c r="I9" s="280" t="s">
        <v>438</v>
      </c>
      <c r="J9" s="281"/>
      <c r="K9" s="242"/>
      <c r="L9" s="280" t="s">
        <v>438</v>
      </c>
      <c r="M9" s="281"/>
      <c r="N9" s="243"/>
    </row>
    <row r="10" spans="1:14" customFormat="1" ht="31.5" customHeight="1">
      <c r="A10" s="278"/>
      <c r="B10" s="279"/>
      <c r="C10" s="279"/>
      <c r="D10" s="279"/>
      <c r="E10" s="279"/>
      <c r="F10" s="235" t="s">
        <v>446</v>
      </c>
      <c r="G10" s="235" t="s">
        <v>440</v>
      </c>
      <c r="H10" s="236" t="s">
        <v>9</v>
      </c>
      <c r="I10" s="245" t="s">
        <v>10</v>
      </c>
      <c r="J10" s="235" t="s">
        <v>441</v>
      </c>
      <c r="K10" s="244" t="s">
        <v>442</v>
      </c>
      <c r="L10" s="246" t="s">
        <v>375</v>
      </c>
      <c r="M10" s="235" t="s">
        <v>443</v>
      </c>
      <c r="N10" s="244" t="s">
        <v>444</v>
      </c>
    </row>
    <row r="11" spans="1:14" ht="31.2">
      <c r="A11" s="184" t="s">
        <v>303</v>
      </c>
      <c r="B11" s="182" t="s">
        <v>304</v>
      </c>
      <c r="C11" s="182"/>
      <c r="D11" s="182"/>
      <c r="E11" s="182"/>
      <c r="F11" s="185">
        <f>F192</f>
        <v>28824.799999999996</v>
      </c>
      <c r="G11" s="185">
        <f>G192</f>
        <v>0</v>
      </c>
      <c r="H11" s="185">
        <f t="shared" ref="H11" si="0">H192</f>
        <v>28824.799999999996</v>
      </c>
      <c r="I11" s="185">
        <f t="shared" ref="I11:N11" si="1">I192</f>
        <v>23523.1</v>
      </c>
      <c r="J11" s="185">
        <f t="shared" ref="J11:K11" si="2">J192</f>
        <v>13669.7</v>
      </c>
      <c r="K11" s="185">
        <f t="shared" si="2"/>
        <v>37192.800000000003</v>
      </c>
      <c r="L11" s="185">
        <f t="shared" si="1"/>
        <v>20705.899999999994</v>
      </c>
      <c r="M11" s="185">
        <f t="shared" si="1"/>
        <v>815</v>
      </c>
      <c r="N11" s="185">
        <f t="shared" si="1"/>
        <v>21520.899999999994</v>
      </c>
    </row>
    <row r="12" spans="1:14" outlineLevel="1">
      <c r="A12" s="184" t="s">
        <v>13</v>
      </c>
      <c r="B12" s="182" t="s">
        <v>304</v>
      </c>
      <c r="C12" s="182" t="s">
        <v>14</v>
      </c>
      <c r="D12" s="182"/>
      <c r="E12" s="182"/>
      <c r="F12" s="185">
        <f>F13+F19+F30+F38+F44</f>
        <v>9495.2999999999993</v>
      </c>
      <c r="G12" s="185">
        <f t="shared" ref="G12:H12" si="3">G13+G19+G30+G38+G44</f>
        <v>432</v>
      </c>
      <c r="H12" s="185">
        <f t="shared" si="3"/>
        <v>9927.2999999999993</v>
      </c>
      <c r="I12" s="185">
        <f t="shared" ref="I12:N12" si="4">I13+I19+I30+I38+I44</f>
        <v>7823.0999999999995</v>
      </c>
      <c r="J12" s="185">
        <f t="shared" ref="J12:K12" si="5">J13+J19+J30+J38+J44</f>
        <v>0</v>
      </c>
      <c r="K12" s="185">
        <f t="shared" si="5"/>
        <v>7823.0999999999995</v>
      </c>
      <c r="L12" s="185">
        <f t="shared" si="4"/>
        <v>8499.0999999999985</v>
      </c>
      <c r="M12" s="185">
        <f t="shared" si="4"/>
        <v>0</v>
      </c>
      <c r="N12" s="185">
        <f t="shared" si="4"/>
        <v>8499.0999999999985</v>
      </c>
    </row>
    <row r="13" spans="1:14" ht="62.4" outlineLevel="2">
      <c r="A13" s="184" t="s">
        <v>15</v>
      </c>
      <c r="B13" s="182" t="s">
        <v>304</v>
      </c>
      <c r="C13" s="182" t="s">
        <v>16</v>
      </c>
      <c r="D13" s="182"/>
      <c r="E13" s="182"/>
      <c r="F13" s="185">
        <f>F14</f>
        <v>235.8</v>
      </c>
      <c r="G13" s="185">
        <f t="shared" ref="G13:H16" si="6">G14</f>
        <v>0</v>
      </c>
      <c r="H13" s="185">
        <f>H14</f>
        <v>235.8</v>
      </c>
      <c r="I13" s="185">
        <f t="shared" ref="I13:N17" si="7">I14</f>
        <v>190.8</v>
      </c>
      <c r="J13" s="185">
        <f t="shared" si="7"/>
        <v>0</v>
      </c>
      <c r="K13" s="185">
        <f t="shared" si="7"/>
        <v>190.8</v>
      </c>
      <c r="L13" s="185">
        <f t="shared" si="7"/>
        <v>190.8</v>
      </c>
      <c r="M13" s="185">
        <f t="shared" si="7"/>
        <v>0</v>
      </c>
      <c r="N13" s="185">
        <f t="shared" si="7"/>
        <v>190.8</v>
      </c>
    </row>
    <row r="14" spans="1:14" ht="46.8" outlineLevel="3">
      <c r="A14" s="184" t="s">
        <v>290</v>
      </c>
      <c r="B14" s="182" t="s">
        <v>304</v>
      </c>
      <c r="C14" s="182" t="s">
        <v>16</v>
      </c>
      <c r="D14" s="182" t="s">
        <v>305</v>
      </c>
      <c r="E14" s="182"/>
      <c r="F14" s="185">
        <f>F15</f>
        <v>235.8</v>
      </c>
      <c r="G14" s="185">
        <f t="shared" si="6"/>
        <v>0</v>
      </c>
      <c r="H14" s="185">
        <f t="shared" si="6"/>
        <v>235.8</v>
      </c>
      <c r="I14" s="185">
        <f t="shared" si="7"/>
        <v>190.8</v>
      </c>
      <c r="J14" s="185">
        <f t="shared" si="7"/>
        <v>0</v>
      </c>
      <c r="K14" s="185">
        <f t="shared" si="7"/>
        <v>190.8</v>
      </c>
      <c r="L14" s="185">
        <f t="shared" si="7"/>
        <v>190.8</v>
      </c>
      <c r="M14" s="185">
        <f t="shared" si="7"/>
        <v>0</v>
      </c>
      <c r="N14" s="185">
        <f t="shared" si="7"/>
        <v>190.8</v>
      </c>
    </row>
    <row r="15" spans="1:14" ht="31.2" outlineLevel="4">
      <c r="A15" s="184" t="s">
        <v>78</v>
      </c>
      <c r="B15" s="182" t="s">
        <v>304</v>
      </c>
      <c r="C15" s="182" t="s">
        <v>16</v>
      </c>
      <c r="D15" s="182" t="s">
        <v>306</v>
      </c>
      <c r="E15" s="182"/>
      <c r="F15" s="185">
        <f>F16</f>
        <v>235.8</v>
      </c>
      <c r="G15" s="185">
        <f t="shared" si="6"/>
        <v>0</v>
      </c>
      <c r="H15" s="185">
        <f t="shared" si="6"/>
        <v>235.8</v>
      </c>
      <c r="I15" s="185">
        <f t="shared" si="7"/>
        <v>190.8</v>
      </c>
      <c r="J15" s="185">
        <f t="shared" si="7"/>
        <v>0</v>
      </c>
      <c r="K15" s="185">
        <f t="shared" si="7"/>
        <v>190.8</v>
      </c>
      <c r="L15" s="185">
        <f t="shared" si="7"/>
        <v>190.8</v>
      </c>
      <c r="M15" s="185">
        <f t="shared" si="7"/>
        <v>0</v>
      </c>
      <c r="N15" s="185">
        <f t="shared" si="7"/>
        <v>190.8</v>
      </c>
    </row>
    <row r="16" spans="1:14" outlineLevel="5">
      <c r="A16" s="184" t="s">
        <v>80</v>
      </c>
      <c r="B16" s="182" t="s">
        <v>304</v>
      </c>
      <c r="C16" s="182" t="s">
        <v>16</v>
      </c>
      <c r="D16" s="182" t="s">
        <v>307</v>
      </c>
      <c r="E16" s="182"/>
      <c r="F16" s="185">
        <f>F17</f>
        <v>235.8</v>
      </c>
      <c r="G16" s="185">
        <f t="shared" si="6"/>
        <v>0</v>
      </c>
      <c r="H16" s="185">
        <f t="shared" si="6"/>
        <v>235.8</v>
      </c>
      <c r="I16" s="185">
        <f>I17</f>
        <v>190.8</v>
      </c>
      <c r="J16" s="185">
        <f t="shared" si="7"/>
        <v>0</v>
      </c>
      <c r="K16" s="185">
        <f t="shared" si="7"/>
        <v>190.8</v>
      </c>
      <c r="L16" s="185">
        <f t="shared" si="7"/>
        <v>190.8</v>
      </c>
      <c r="M16" s="185">
        <f t="shared" si="7"/>
        <v>0</v>
      </c>
      <c r="N16" s="185">
        <f t="shared" si="7"/>
        <v>190.8</v>
      </c>
    </row>
    <row r="17" spans="1:14" ht="31.2" outlineLevel="6">
      <c r="A17" s="184" t="s">
        <v>82</v>
      </c>
      <c r="B17" s="182" t="s">
        <v>304</v>
      </c>
      <c r="C17" s="182" t="s">
        <v>16</v>
      </c>
      <c r="D17" s="182" t="s">
        <v>308</v>
      </c>
      <c r="E17" s="182"/>
      <c r="F17" s="185">
        <f>FIO</f>
        <v>235.8</v>
      </c>
      <c r="G17" s="185">
        <f>G18</f>
        <v>0</v>
      </c>
      <c r="H17" s="185">
        <f>FIO</f>
        <v>235.8</v>
      </c>
      <c r="I17" s="185">
        <f>I18</f>
        <v>190.8</v>
      </c>
      <c r="J17" s="185">
        <f t="shared" si="7"/>
        <v>0</v>
      </c>
      <c r="K17" s="185">
        <f t="shared" si="7"/>
        <v>190.8</v>
      </c>
      <c r="L17" s="185">
        <f>L18</f>
        <v>190.8</v>
      </c>
      <c r="M17" s="185">
        <f t="shared" si="7"/>
        <v>0</v>
      </c>
      <c r="N17" s="185">
        <f t="shared" si="7"/>
        <v>190.8</v>
      </c>
    </row>
    <row r="18" spans="1:14" ht="31.2" outlineLevel="7">
      <c r="A18" s="186" t="s">
        <v>110</v>
      </c>
      <c r="B18" s="187" t="s">
        <v>304</v>
      </c>
      <c r="C18" s="187" t="s">
        <v>16</v>
      </c>
      <c r="D18" s="187" t="s">
        <v>308</v>
      </c>
      <c r="E18" s="187" t="s">
        <v>168</v>
      </c>
      <c r="F18" s="188">
        <v>235.8</v>
      </c>
      <c r="G18" s="188">
        <v>0</v>
      </c>
      <c r="H18" s="188">
        <f>G18+F18</f>
        <v>235.8</v>
      </c>
      <c r="I18" s="188">
        <v>190.8</v>
      </c>
      <c r="J18" s="188">
        <v>0</v>
      </c>
      <c r="K18" s="188">
        <f>I18+J18</f>
        <v>190.8</v>
      </c>
      <c r="L18" s="188">
        <v>190.8</v>
      </c>
      <c r="M18" s="188">
        <v>0</v>
      </c>
      <c r="N18" s="188">
        <f>L18+M18</f>
        <v>190.8</v>
      </c>
    </row>
    <row r="19" spans="1:14" ht="62.4" outlineLevel="2">
      <c r="A19" s="184" t="s">
        <v>17</v>
      </c>
      <c r="B19" s="182" t="s">
        <v>304</v>
      </c>
      <c r="C19" s="182" t="s">
        <v>18</v>
      </c>
      <c r="D19" s="182"/>
      <c r="E19" s="182"/>
      <c r="F19" s="185">
        <f>F20</f>
        <v>8884.7999999999993</v>
      </c>
      <c r="G19" s="185">
        <f t="shared" ref="G19:H19" si="8">G20</f>
        <v>419</v>
      </c>
      <c r="H19" s="185">
        <f t="shared" si="8"/>
        <v>9303.7999999999993</v>
      </c>
      <c r="I19" s="185">
        <f t="shared" ref="I19:N19" si="9">I20</f>
        <v>7618.7999999999993</v>
      </c>
      <c r="J19" s="185">
        <f t="shared" si="9"/>
        <v>0</v>
      </c>
      <c r="K19" s="185">
        <f t="shared" si="9"/>
        <v>7618.7999999999993</v>
      </c>
      <c r="L19" s="185">
        <f t="shared" si="9"/>
        <v>8294.7999999999993</v>
      </c>
      <c r="M19" s="185">
        <f t="shared" si="9"/>
        <v>0</v>
      </c>
      <c r="N19" s="185">
        <f t="shared" si="9"/>
        <v>8294.7999999999993</v>
      </c>
    </row>
    <row r="20" spans="1:14" ht="46.8" outlineLevel="3">
      <c r="A20" s="184" t="s">
        <v>290</v>
      </c>
      <c r="B20" s="182" t="s">
        <v>304</v>
      </c>
      <c r="C20" s="182" t="s">
        <v>18</v>
      </c>
      <c r="D20" s="182" t="s">
        <v>305</v>
      </c>
      <c r="E20" s="182"/>
      <c r="F20" s="185">
        <f>F21+F25</f>
        <v>8884.7999999999993</v>
      </c>
      <c r="G20" s="185">
        <f t="shared" ref="G20:H20" si="10">G21+G25</f>
        <v>419</v>
      </c>
      <c r="H20" s="185">
        <f t="shared" si="10"/>
        <v>9303.7999999999993</v>
      </c>
      <c r="I20" s="185">
        <f t="shared" ref="I20:N20" si="11">I21+I25</f>
        <v>7618.7999999999993</v>
      </c>
      <c r="J20" s="185">
        <f t="shared" ref="J20:K20" si="12">J21+J25</f>
        <v>0</v>
      </c>
      <c r="K20" s="185">
        <f t="shared" si="12"/>
        <v>7618.7999999999993</v>
      </c>
      <c r="L20" s="185">
        <f t="shared" si="11"/>
        <v>8294.7999999999993</v>
      </c>
      <c r="M20" s="185">
        <f t="shared" si="11"/>
        <v>0</v>
      </c>
      <c r="N20" s="185">
        <f t="shared" si="11"/>
        <v>8294.7999999999993</v>
      </c>
    </row>
    <row r="21" spans="1:14" ht="46.8" outlineLevel="4">
      <c r="A21" s="184" t="s">
        <v>86</v>
      </c>
      <c r="B21" s="182" t="s">
        <v>304</v>
      </c>
      <c r="C21" s="182" t="s">
        <v>18</v>
      </c>
      <c r="D21" s="182" t="s">
        <v>309</v>
      </c>
      <c r="E21" s="182"/>
      <c r="F21" s="185">
        <f>F22</f>
        <v>2793</v>
      </c>
      <c r="G21" s="185">
        <f t="shared" ref="G21:H23" si="13">G22</f>
        <v>419</v>
      </c>
      <c r="H21" s="185">
        <f t="shared" si="13"/>
        <v>3212</v>
      </c>
      <c r="I21" s="185">
        <f t="shared" ref="I21:N23" si="14">I22</f>
        <v>2721.1</v>
      </c>
      <c r="J21" s="185">
        <f t="shared" si="14"/>
        <v>0</v>
      </c>
      <c r="K21" s="185">
        <f t="shared" si="14"/>
        <v>2721.1</v>
      </c>
      <c r="L21" s="185">
        <f t="shared" si="14"/>
        <v>2793</v>
      </c>
      <c r="M21" s="185">
        <f t="shared" si="14"/>
        <v>0</v>
      </c>
      <c r="N21" s="185">
        <f t="shared" si="14"/>
        <v>2793</v>
      </c>
    </row>
    <row r="22" spans="1:14" outlineLevel="5">
      <c r="A22" s="184" t="s">
        <v>80</v>
      </c>
      <c r="B22" s="182" t="s">
        <v>304</v>
      </c>
      <c r="C22" s="182" t="s">
        <v>18</v>
      </c>
      <c r="D22" s="182" t="s">
        <v>310</v>
      </c>
      <c r="E22" s="182"/>
      <c r="F22" s="185">
        <f>F23</f>
        <v>2793</v>
      </c>
      <c r="G22" s="185">
        <f t="shared" si="13"/>
        <v>419</v>
      </c>
      <c r="H22" s="185">
        <f t="shared" si="13"/>
        <v>3212</v>
      </c>
      <c r="I22" s="185">
        <f t="shared" si="14"/>
        <v>2721.1</v>
      </c>
      <c r="J22" s="185">
        <f t="shared" si="14"/>
        <v>0</v>
      </c>
      <c r="K22" s="185">
        <f t="shared" si="14"/>
        <v>2721.1</v>
      </c>
      <c r="L22" s="185">
        <f t="shared" si="14"/>
        <v>2793</v>
      </c>
      <c r="M22" s="185">
        <f t="shared" si="14"/>
        <v>0</v>
      </c>
      <c r="N22" s="185">
        <f t="shared" si="14"/>
        <v>2793</v>
      </c>
    </row>
    <row r="23" spans="1:14" ht="31.2" outlineLevel="6">
      <c r="A23" s="184" t="s">
        <v>82</v>
      </c>
      <c r="B23" s="182" t="s">
        <v>304</v>
      </c>
      <c r="C23" s="182" t="s">
        <v>18</v>
      </c>
      <c r="D23" s="182" t="s">
        <v>311</v>
      </c>
      <c r="E23" s="182"/>
      <c r="F23" s="185">
        <f>F24</f>
        <v>2793</v>
      </c>
      <c r="G23" s="185">
        <f t="shared" si="13"/>
        <v>419</v>
      </c>
      <c r="H23" s="185">
        <f t="shared" si="13"/>
        <v>3212</v>
      </c>
      <c r="I23" s="185">
        <f t="shared" si="14"/>
        <v>2721.1</v>
      </c>
      <c r="J23" s="185">
        <f t="shared" si="14"/>
        <v>0</v>
      </c>
      <c r="K23" s="185">
        <f t="shared" si="14"/>
        <v>2721.1</v>
      </c>
      <c r="L23" s="185">
        <f t="shared" si="14"/>
        <v>2793</v>
      </c>
      <c r="M23" s="185">
        <f t="shared" si="14"/>
        <v>0</v>
      </c>
      <c r="N23" s="185">
        <f t="shared" si="14"/>
        <v>2793</v>
      </c>
    </row>
    <row r="24" spans="1:14" ht="78" outlineLevel="7">
      <c r="A24" s="186" t="s">
        <v>90</v>
      </c>
      <c r="B24" s="187" t="s">
        <v>304</v>
      </c>
      <c r="C24" s="187" t="s">
        <v>18</v>
      </c>
      <c r="D24" s="187" t="s">
        <v>311</v>
      </c>
      <c r="E24" s="187" t="s">
        <v>291</v>
      </c>
      <c r="F24" s="188">
        <v>2793</v>
      </c>
      <c r="G24" s="188">
        <v>419</v>
      </c>
      <c r="H24" s="188">
        <f>G24+F24</f>
        <v>3212</v>
      </c>
      <c r="I24" s="188">
        <v>2721.1</v>
      </c>
      <c r="J24" s="188">
        <v>0</v>
      </c>
      <c r="K24" s="188">
        <f>I24+J24</f>
        <v>2721.1</v>
      </c>
      <c r="L24" s="188">
        <v>2793</v>
      </c>
      <c r="M24" s="188">
        <v>0</v>
      </c>
      <c r="N24" s="188">
        <f>L24+M24</f>
        <v>2793</v>
      </c>
    </row>
    <row r="25" spans="1:14" ht="31.2" outlineLevel="4">
      <c r="A25" s="184" t="s">
        <v>78</v>
      </c>
      <c r="B25" s="182" t="s">
        <v>304</v>
      </c>
      <c r="C25" s="182" t="s">
        <v>18</v>
      </c>
      <c r="D25" s="182" t="s">
        <v>306</v>
      </c>
      <c r="E25" s="182"/>
      <c r="F25" s="185">
        <f>F26</f>
        <v>6091.7999999999993</v>
      </c>
      <c r="G25" s="185">
        <f t="shared" ref="G25:H26" si="15">G26</f>
        <v>0</v>
      </c>
      <c r="H25" s="185">
        <f t="shared" si="15"/>
        <v>6091.7999999999993</v>
      </c>
      <c r="I25" s="185">
        <f t="shared" ref="I25:N26" si="16">I26</f>
        <v>4897.7</v>
      </c>
      <c r="J25" s="185">
        <f t="shared" si="16"/>
        <v>0</v>
      </c>
      <c r="K25" s="185">
        <f t="shared" si="16"/>
        <v>4897.7</v>
      </c>
      <c r="L25" s="185">
        <f t="shared" si="16"/>
        <v>5501.8</v>
      </c>
      <c r="M25" s="185">
        <f t="shared" si="16"/>
        <v>0</v>
      </c>
      <c r="N25" s="185">
        <f t="shared" si="16"/>
        <v>5501.8</v>
      </c>
    </row>
    <row r="26" spans="1:14" outlineLevel="5">
      <c r="A26" s="184" t="s">
        <v>80</v>
      </c>
      <c r="B26" s="182" t="s">
        <v>304</v>
      </c>
      <c r="C26" s="182" t="s">
        <v>18</v>
      </c>
      <c r="D26" s="182" t="s">
        <v>307</v>
      </c>
      <c r="E26" s="182"/>
      <c r="F26" s="185">
        <f>F27</f>
        <v>6091.7999999999993</v>
      </c>
      <c r="G26" s="185">
        <f t="shared" si="15"/>
        <v>0</v>
      </c>
      <c r="H26" s="185">
        <f t="shared" si="15"/>
        <v>6091.7999999999993</v>
      </c>
      <c r="I26" s="185">
        <f t="shared" si="16"/>
        <v>4897.7</v>
      </c>
      <c r="J26" s="185">
        <f t="shared" si="16"/>
        <v>0</v>
      </c>
      <c r="K26" s="185">
        <f t="shared" si="16"/>
        <v>4897.7</v>
      </c>
      <c r="L26" s="185">
        <f t="shared" si="16"/>
        <v>5501.8</v>
      </c>
      <c r="M26" s="185">
        <f t="shared" si="16"/>
        <v>0</v>
      </c>
      <c r="N26" s="185">
        <f t="shared" si="16"/>
        <v>5501.8</v>
      </c>
    </row>
    <row r="27" spans="1:14" ht="31.2" outlineLevel="6">
      <c r="A27" s="184" t="s">
        <v>82</v>
      </c>
      <c r="B27" s="182" t="s">
        <v>304</v>
      </c>
      <c r="C27" s="182" t="s">
        <v>18</v>
      </c>
      <c r="D27" s="182" t="s">
        <v>308</v>
      </c>
      <c r="E27" s="182"/>
      <c r="F27" s="185">
        <f>SUM(F28:F29)</f>
        <v>6091.7999999999993</v>
      </c>
      <c r="G27" s="185">
        <f t="shared" ref="G27:H27" si="17">SUM(G28:G29)</f>
        <v>0</v>
      </c>
      <c r="H27" s="185">
        <f t="shared" si="17"/>
        <v>6091.7999999999993</v>
      </c>
      <c r="I27" s="185">
        <f t="shared" ref="I27:N27" si="18">SUM(I28:I29)</f>
        <v>4897.7</v>
      </c>
      <c r="J27" s="185">
        <f t="shared" ref="J27:K27" si="19">SUM(J28:J29)</f>
        <v>0</v>
      </c>
      <c r="K27" s="185">
        <f t="shared" si="19"/>
        <v>4897.7</v>
      </c>
      <c r="L27" s="185">
        <f t="shared" si="18"/>
        <v>5501.8</v>
      </c>
      <c r="M27" s="185">
        <f t="shared" si="18"/>
        <v>0</v>
      </c>
      <c r="N27" s="185">
        <f t="shared" si="18"/>
        <v>5501.8</v>
      </c>
    </row>
    <row r="28" spans="1:14" ht="78" outlineLevel="7">
      <c r="A28" s="186" t="s">
        <v>90</v>
      </c>
      <c r="B28" s="187" t="s">
        <v>304</v>
      </c>
      <c r="C28" s="187" t="s">
        <v>18</v>
      </c>
      <c r="D28" s="187" t="s">
        <v>308</v>
      </c>
      <c r="E28" s="187" t="s">
        <v>291</v>
      </c>
      <c r="F28" s="188">
        <v>3907.6</v>
      </c>
      <c r="G28" s="188">
        <v>0</v>
      </c>
      <c r="H28" s="188">
        <f>G28+F28</f>
        <v>3907.6</v>
      </c>
      <c r="I28" s="188">
        <v>4897.7</v>
      </c>
      <c r="J28" s="188">
        <v>0</v>
      </c>
      <c r="K28" s="188">
        <f>I28+J28</f>
        <v>4897.7</v>
      </c>
      <c r="L28" s="188">
        <v>4796.8</v>
      </c>
      <c r="M28" s="188">
        <v>0</v>
      </c>
      <c r="N28" s="188">
        <f>L28+M28</f>
        <v>4796.8</v>
      </c>
    </row>
    <row r="29" spans="1:14" ht="31.2" outlineLevel="7">
      <c r="A29" s="186" t="s">
        <v>110</v>
      </c>
      <c r="B29" s="187" t="s">
        <v>304</v>
      </c>
      <c r="C29" s="187" t="s">
        <v>18</v>
      </c>
      <c r="D29" s="187" t="s">
        <v>308</v>
      </c>
      <c r="E29" s="187" t="s">
        <v>168</v>
      </c>
      <c r="F29" s="188">
        <v>2184.1999999999998</v>
      </c>
      <c r="G29" s="188">
        <v>0</v>
      </c>
      <c r="H29" s="188">
        <f>G29+F29</f>
        <v>2184.1999999999998</v>
      </c>
      <c r="I29" s="188">
        <v>0</v>
      </c>
      <c r="J29" s="188">
        <v>0</v>
      </c>
      <c r="K29" s="188">
        <f>I29+J29</f>
        <v>0</v>
      </c>
      <c r="L29" s="188">
        <v>705</v>
      </c>
      <c r="M29" s="188">
        <v>0</v>
      </c>
      <c r="N29" s="188">
        <f>L29+M29</f>
        <v>705</v>
      </c>
    </row>
    <row r="30" spans="1:14" ht="46.8" outlineLevel="2">
      <c r="A30" s="184" t="s">
        <v>19</v>
      </c>
      <c r="B30" s="182" t="s">
        <v>304</v>
      </c>
      <c r="C30" s="182" t="s">
        <v>20</v>
      </c>
      <c r="D30" s="182"/>
      <c r="E30" s="182"/>
      <c r="F30" s="185">
        <f>F31</f>
        <v>263.10000000000002</v>
      </c>
      <c r="G30" s="185">
        <f t="shared" ref="G30:H32" si="20">G31</f>
        <v>0</v>
      </c>
      <c r="H30" s="185">
        <f t="shared" si="20"/>
        <v>263.10000000000002</v>
      </c>
      <c r="I30" s="185">
        <f t="shared" ref="I30:N34" si="21">I31</f>
        <v>0</v>
      </c>
      <c r="J30" s="185">
        <f t="shared" si="21"/>
        <v>0</v>
      </c>
      <c r="K30" s="185">
        <f t="shared" si="21"/>
        <v>0</v>
      </c>
      <c r="L30" s="185">
        <f t="shared" si="21"/>
        <v>0</v>
      </c>
      <c r="M30" s="185">
        <f t="shared" si="21"/>
        <v>0</v>
      </c>
      <c r="N30" s="185">
        <f t="shared" si="21"/>
        <v>0</v>
      </c>
    </row>
    <row r="31" spans="1:14" ht="46.8" outlineLevel="3">
      <c r="A31" s="184" t="s">
        <v>290</v>
      </c>
      <c r="B31" s="182" t="s">
        <v>304</v>
      </c>
      <c r="C31" s="182" t="s">
        <v>20</v>
      </c>
      <c r="D31" s="182" t="s">
        <v>305</v>
      </c>
      <c r="E31" s="182"/>
      <c r="F31" s="185">
        <f>F32</f>
        <v>263.10000000000002</v>
      </c>
      <c r="G31" s="185">
        <f t="shared" si="20"/>
        <v>0</v>
      </c>
      <c r="H31" s="185">
        <f t="shared" si="20"/>
        <v>263.10000000000002</v>
      </c>
      <c r="I31" s="185">
        <f t="shared" si="21"/>
        <v>0</v>
      </c>
      <c r="J31" s="185">
        <f t="shared" si="21"/>
        <v>0</v>
      </c>
      <c r="K31" s="185">
        <f t="shared" si="21"/>
        <v>0</v>
      </c>
      <c r="L31" s="185">
        <f t="shared" si="21"/>
        <v>0</v>
      </c>
      <c r="M31" s="185">
        <f t="shared" si="21"/>
        <v>0</v>
      </c>
      <c r="N31" s="185">
        <f t="shared" si="21"/>
        <v>0</v>
      </c>
    </row>
    <row r="32" spans="1:14" ht="31.2" outlineLevel="4">
      <c r="A32" s="184" t="s">
        <v>78</v>
      </c>
      <c r="B32" s="182" t="s">
        <v>304</v>
      </c>
      <c r="C32" s="182" t="s">
        <v>20</v>
      </c>
      <c r="D32" s="182" t="s">
        <v>306</v>
      </c>
      <c r="E32" s="182"/>
      <c r="F32" s="185">
        <f>F33</f>
        <v>263.10000000000002</v>
      </c>
      <c r="G32" s="185">
        <f t="shared" si="20"/>
        <v>0</v>
      </c>
      <c r="H32" s="185">
        <f t="shared" si="20"/>
        <v>263.10000000000002</v>
      </c>
      <c r="I32" s="185">
        <f t="shared" si="21"/>
        <v>0</v>
      </c>
      <c r="J32" s="185">
        <f t="shared" si="21"/>
        <v>0</v>
      </c>
      <c r="K32" s="185">
        <f t="shared" si="21"/>
        <v>0</v>
      </c>
      <c r="L32" s="185">
        <f t="shared" si="21"/>
        <v>0</v>
      </c>
      <c r="M32" s="185">
        <f t="shared" si="21"/>
        <v>0</v>
      </c>
      <c r="N32" s="185">
        <f t="shared" si="21"/>
        <v>0</v>
      </c>
    </row>
    <row r="33" spans="1:14" outlineLevel="5">
      <c r="A33" s="184" t="s">
        <v>80</v>
      </c>
      <c r="B33" s="182" t="s">
        <v>304</v>
      </c>
      <c r="C33" s="182" t="s">
        <v>20</v>
      </c>
      <c r="D33" s="182" t="s">
        <v>307</v>
      </c>
      <c r="E33" s="182"/>
      <c r="F33" s="185">
        <f>F34+F36</f>
        <v>263.10000000000002</v>
      </c>
      <c r="G33" s="185">
        <f t="shared" ref="G33:H33" si="22">G34+G36</f>
        <v>0</v>
      </c>
      <c r="H33" s="185">
        <f t="shared" si="22"/>
        <v>263.10000000000002</v>
      </c>
      <c r="I33" s="185">
        <f t="shared" ref="I33:N33" si="23">I34+I36</f>
        <v>0</v>
      </c>
      <c r="J33" s="185">
        <f t="shared" ref="J33:K33" si="24">J34+J36</f>
        <v>0</v>
      </c>
      <c r="K33" s="185">
        <f t="shared" si="24"/>
        <v>0</v>
      </c>
      <c r="L33" s="185">
        <f t="shared" si="23"/>
        <v>0</v>
      </c>
      <c r="M33" s="185">
        <f t="shared" si="23"/>
        <v>0</v>
      </c>
      <c r="N33" s="185">
        <f t="shared" si="23"/>
        <v>0</v>
      </c>
    </row>
    <row r="34" spans="1:14" ht="62.4" outlineLevel="6">
      <c r="A34" s="184" t="s">
        <v>93</v>
      </c>
      <c r="B34" s="182" t="s">
        <v>304</v>
      </c>
      <c r="C34" s="182" t="s">
        <v>20</v>
      </c>
      <c r="D34" s="182" t="s">
        <v>312</v>
      </c>
      <c r="E34" s="182"/>
      <c r="F34" s="185">
        <f>F35</f>
        <v>214</v>
      </c>
      <c r="G34" s="185">
        <f t="shared" ref="G34:H34" si="25">G35</f>
        <v>0</v>
      </c>
      <c r="H34" s="185">
        <f t="shared" si="25"/>
        <v>214</v>
      </c>
      <c r="I34" s="185">
        <f t="shared" si="21"/>
        <v>0</v>
      </c>
      <c r="J34" s="185">
        <f t="shared" si="21"/>
        <v>0</v>
      </c>
      <c r="K34" s="185">
        <f t="shared" si="21"/>
        <v>0</v>
      </c>
      <c r="L34" s="185">
        <f t="shared" si="21"/>
        <v>0</v>
      </c>
      <c r="M34" s="185">
        <f t="shared" si="21"/>
        <v>0</v>
      </c>
      <c r="N34" s="185">
        <f t="shared" si="21"/>
        <v>0</v>
      </c>
    </row>
    <row r="35" spans="1:14" outlineLevel="7">
      <c r="A35" s="186" t="s">
        <v>95</v>
      </c>
      <c r="B35" s="187" t="s">
        <v>304</v>
      </c>
      <c r="C35" s="187" t="s">
        <v>20</v>
      </c>
      <c r="D35" s="187" t="s">
        <v>312</v>
      </c>
      <c r="E35" s="187" t="s">
        <v>98</v>
      </c>
      <c r="F35" s="188">
        <v>214</v>
      </c>
      <c r="G35" s="188">
        <v>0</v>
      </c>
      <c r="H35" s="188">
        <f>G35+F35</f>
        <v>214</v>
      </c>
      <c r="I35" s="188">
        <v>0</v>
      </c>
      <c r="J35" s="188">
        <v>0</v>
      </c>
      <c r="K35" s="188">
        <f>I35+J35</f>
        <v>0</v>
      </c>
      <c r="L35" s="188">
        <v>0</v>
      </c>
      <c r="M35" s="188">
        <v>0</v>
      </c>
      <c r="N35" s="188">
        <f>L35+M35</f>
        <v>0</v>
      </c>
    </row>
    <row r="36" spans="1:14" ht="62.4" outlineLevel="6">
      <c r="A36" s="184" t="s">
        <v>398</v>
      </c>
      <c r="B36" s="182" t="s">
        <v>304</v>
      </c>
      <c r="C36" s="182" t="s">
        <v>20</v>
      </c>
      <c r="D36" s="182" t="s">
        <v>379</v>
      </c>
      <c r="E36" s="182"/>
      <c r="F36" s="185">
        <f>F37</f>
        <v>49.1</v>
      </c>
      <c r="G36" s="185">
        <f t="shared" ref="G36:H36" si="26">G37</f>
        <v>0</v>
      </c>
      <c r="H36" s="185">
        <f t="shared" si="26"/>
        <v>49.1</v>
      </c>
      <c r="I36" s="185">
        <f t="shared" ref="I36:N36" si="27">I37</f>
        <v>0</v>
      </c>
      <c r="J36" s="185">
        <f t="shared" si="27"/>
        <v>0</v>
      </c>
      <c r="K36" s="185">
        <f t="shared" si="27"/>
        <v>0</v>
      </c>
      <c r="L36" s="185">
        <f t="shared" si="27"/>
        <v>0</v>
      </c>
      <c r="M36" s="185">
        <f t="shared" si="27"/>
        <v>0</v>
      </c>
      <c r="N36" s="185">
        <f t="shared" si="27"/>
        <v>0</v>
      </c>
    </row>
    <row r="37" spans="1:14" outlineLevel="7">
      <c r="A37" s="186" t="s">
        <v>95</v>
      </c>
      <c r="B37" s="187" t="s">
        <v>304</v>
      </c>
      <c r="C37" s="187" t="s">
        <v>20</v>
      </c>
      <c r="D37" s="187" t="s">
        <v>379</v>
      </c>
      <c r="E37" s="187" t="s">
        <v>98</v>
      </c>
      <c r="F37" s="188">
        <v>49.1</v>
      </c>
      <c r="G37" s="188">
        <v>0</v>
      </c>
      <c r="H37" s="188">
        <f>G37+F37</f>
        <v>49.1</v>
      </c>
      <c r="I37" s="188">
        <v>0</v>
      </c>
      <c r="J37" s="188">
        <v>0</v>
      </c>
      <c r="K37" s="188">
        <f>I37+J37</f>
        <v>0</v>
      </c>
      <c r="L37" s="188">
        <v>0</v>
      </c>
      <c r="M37" s="188">
        <v>0</v>
      </c>
      <c r="N37" s="188">
        <f>L37+M37</f>
        <v>0</v>
      </c>
    </row>
    <row r="38" spans="1:14" outlineLevel="2">
      <c r="A38" s="184" t="s">
        <v>313</v>
      </c>
      <c r="B38" s="182" t="s">
        <v>304</v>
      </c>
      <c r="C38" s="182" t="s">
        <v>24</v>
      </c>
      <c r="D38" s="182"/>
      <c r="E38" s="182"/>
      <c r="F38" s="185">
        <f>F39</f>
        <v>10</v>
      </c>
      <c r="G38" s="185">
        <v>0</v>
      </c>
      <c r="H38" s="185">
        <f t="shared" ref="G38:H42" si="28">H39</f>
        <v>10</v>
      </c>
      <c r="I38" s="185">
        <f t="shared" ref="I38:N42" si="29">I39</f>
        <v>5</v>
      </c>
      <c r="J38" s="185">
        <f t="shared" si="29"/>
        <v>0</v>
      </c>
      <c r="K38" s="185">
        <f t="shared" si="29"/>
        <v>5</v>
      </c>
      <c r="L38" s="185">
        <f t="shared" si="29"/>
        <v>5</v>
      </c>
      <c r="M38" s="185">
        <f t="shared" si="29"/>
        <v>0</v>
      </c>
      <c r="N38" s="185">
        <f t="shared" si="29"/>
        <v>5</v>
      </c>
    </row>
    <row r="39" spans="1:14" ht="46.8" outlineLevel="3">
      <c r="A39" s="184" t="s">
        <v>111</v>
      </c>
      <c r="B39" s="182" t="s">
        <v>304</v>
      </c>
      <c r="C39" s="182" t="s">
        <v>24</v>
      </c>
      <c r="D39" s="182" t="s">
        <v>314</v>
      </c>
      <c r="E39" s="182"/>
      <c r="F39" s="185">
        <f>F40</f>
        <v>10</v>
      </c>
      <c r="G39" s="185">
        <f t="shared" si="28"/>
        <v>0</v>
      </c>
      <c r="H39" s="185">
        <f t="shared" si="28"/>
        <v>10</v>
      </c>
      <c r="I39" s="185">
        <f t="shared" si="29"/>
        <v>5</v>
      </c>
      <c r="J39" s="185">
        <f t="shared" si="29"/>
        <v>0</v>
      </c>
      <c r="K39" s="185">
        <f t="shared" si="29"/>
        <v>5</v>
      </c>
      <c r="L39" s="185">
        <f t="shared" si="29"/>
        <v>5</v>
      </c>
      <c r="M39" s="185">
        <f t="shared" si="29"/>
        <v>0</v>
      </c>
      <c r="N39" s="185">
        <f t="shared" si="29"/>
        <v>5</v>
      </c>
    </row>
    <row r="40" spans="1:14" outlineLevel="4">
      <c r="A40" s="184" t="s">
        <v>80</v>
      </c>
      <c r="B40" s="182" t="s">
        <v>304</v>
      </c>
      <c r="C40" s="182" t="s">
        <v>24</v>
      </c>
      <c r="D40" s="182" t="s">
        <v>315</v>
      </c>
      <c r="E40" s="182"/>
      <c r="F40" s="185">
        <f>F41</f>
        <v>10</v>
      </c>
      <c r="G40" s="185">
        <f t="shared" si="28"/>
        <v>0</v>
      </c>
      <c r="H40" s="185">
        <f t="shared" si="28"/>
        <v>10</v>
      </c>
      <c r="I40" s="185">
        <f t="shared" si="29"/>
        <v>5</v>
      </c>
      <c r="J40" s="185">
        <f t="shared" si="29"/>
        <v>0</v>
      </c>
      <c r="K40" s="185">
        <f t="shared" si="29"/>
        <v>5</v>
      </c>
      <c r="L40" s="185">
        <f t="shared" si="29"/>
        <v>5</v>
      </c>
      <c r="M40" s="185">
        <f t="shared" si="29"/>
        <v>0</v>
      </c>
      <c r="N40" s="185">
        <f t="shared" si="29"/>
        <v>5</v>
      </c>
    </row>
    <row r="41" spans="1:14" outlineLevel="5">
      <c r="A41" s="184" t="s">
        <v>80</v>
      </c>
      <c r="B41" s="182" t="s">
        <v>304</v>
      </c>
      <c r="C41" s="182" t="s">
        <v>24</v>
      </c>
      <c r="D41" s="182" t="s">
        <v>316</v>
      </c>
      <c r="E41" s="182"/>
      <c r="F41" s="185">
        <f>F42</f>
        <v>10</v>
      </c>
      <c r="G41" s="185">
        <f t="shared" si="28"/>
        <v>0</v>
      </c>
      <c r="H41" s="185">
        <f t="shared" si="28"/>
        <v>10</v>
      </c>
      <c r="I41" s="185">
        <f t="shared" si="29"/>
        <v>5</v>
      </c>
      <c r="J41" s="185">
        <f t="shared" si="29"/>
        <v>0</v>
      </c>
      <c r="K41" s="185">
        <f t="shared" si="29"/>
        <v>5</v>
      </c>
      <c r="L41" s="185">
        <f t="shared" si="29"/>
        <v>5</v>
      </c>
      <c r="M41" s="185">
        <f t="shared" si="29"/>
        <v>0</v>
      </c>
      <c r="N41" s="185">
        <f t="shared" si="29"/>
        <v>5</v>
      </c>
    </row>
    <row r="42" spans="1:14" ht="31.2" outlineLevel="6">
      <c r="A42" s="184" t="s">
        <v>105</v>
      </c>
      <c r="B42" s="182" t="s">
        <v>304</v>
      </c>
      <c r="C42" s="182" t="s">
        <v>24</v>
      </c>
      <c r="D42" s="182" t="s">
        <v>317</v>
      </c>
      <c r="E42" s="182"/>
      <c r="F42" s="185">
        <f>F43</f>
        <v>10</v>
      </c>
      <c r="G42" s="185">
        <f t="shared" si="28"/>
        <v>0</v>
      </c>
      <c r="H42" s="185">
        <f t="shared" si="28"/>
        <v>10</v>
      </c>
      <c r="I42" s="185">
        <f t="shared" si="29"/>
        <v>5</v>
      </c>
      <c r="J42" s="185">
        <f t="shared" si="29"/>
        <v>0</v>
      </c>
      <c r="K42" s="185">
        <f t="shared" si="29"/>
        <v>5</v>
      </c>
      <c r="L42" s="185">
        <f t="shared" si="29"/>
        <v>5</v>
      </c>
      <c r="M42" s="185">
        <f t="shared" si="29"/>
        <v>0</v>
      </c>
      <c r="N42" s="185">
        <f t="shared" si="29"/>
        <v>5</v>
      </c>
    </row>
    <row r="43" spans="1:14" outlineLevel="7">
      <c r="A43" s="186" t="s">
        <v>292</v>
      </c>
      <c r="B43" s="187" t="s">
        <v>304</v>
      </c>
      <c r="C43" s="187" t="s">
        <v>24</v>
      </c>
      <c r="D43" s="187" t="s">
        <v>317</v>
      </c>
      <c r="E43" s="187" t="s">
        <v>22</v>
      </c>
      <c r="F43" s="188">
        <v>10</v>
      </c>
      <c r="G43" s="240">
        <v>0</v>
      </c>
      <c r="H43" s="188">
        <f>G43+F43</f>
        <v>10</v>
      </c>
      <c r="I43" s="188">
        <v>5</v>
      </c>
      <c r="J43" s="188">
        <v>0</v>
      </c>
      <c r="K43" s="188">
        <f>I43+J43</f>
        <v>5</v>
      </c>
      <c r="L43" s="188">
        <v>5</v>
      </c>
      <c r="M43" s="188">
        <v>0</v>
      </c>
      <c r="N43" s="188">
        <f>L43+M43</f>
        <v>5</v>
      </c>
    </row>
    <row r="44" spans="1:14" outlineLevel="2">
      <c r="A44" s="184" t="s">
        <v>25</v>
      </c>
      <c r="B44" s="182" t="s">
        <v>304</v>
      </c>
      <c r="C44" s="182" t="s">
        <v>26</v>
      </c>
      <c r="D44" s="182"/>
      <c r="E44" s="182"/>
      <c r="F44" s="185">
        <f>F45+F50</f>
        <v>101.6</v>
      </c>
      <c r="G44" s="185">
        <f t="shared" ref="G44:H44" si="30">G45+G50</f>
        <v>13</v>
      </c>
      <c r="H44" s="185">
        <f t="shared" si="30"/>
        <v>114.6</v>
      </c>
      <c r="I44" s="185">
        <f t="shared" ref="I44:N44" si="31">I45+I50</f>
        <v>8.5</v>
      </c>
      <c r="J44" s="185">
        <f t="shared" ref="J44:K44" si="32">J45+J50</f>
        <v>0</v>
      </c>
      <c r="K44" s="185">
        <f t="shared" si="32"/>
        <v>8.5</v>
      </c>
      <c r="L44" s="185">
        <f t="shared" si="31"/>
        <v>8.5</v>
      </c>
      <c r="M44" s="185">
        <f t="shared" si="31"/>
        <v>0</v>
      </c>
      <c r="N44" s="185">
        <f t="shared" si="31"/>
        <v>8.5</v>
      </c>
    </row>
    <row r="45" spans="1:14" ht="46.8" outlineLevel="3">
      <c r="A45" s="184" t="s">
        <v>290</v>
      </c>
      <c r="B45" s="182" t="s">
        <v>304</v>
      </c>
      <c r="C45" s="182" t="s">
        <v>26</v>
      </c>
      <c r="D45" s="182" t="s">
        <v>305</v>
      </c>
      <c r="E45" s="182"/>
      <c r="F45" s="185">
        <f>F46</f>
        <v>3.5</v>
      </c>
      <c r="G45" s="185">
        <f t="shared" ref="G45:H48" si="33">G46</f>
        <v>0</v>
      </c>
      <c r="H45" s="185">
        <f t="shared" si="33"/>
        <v>3.5</v>
      </c>
      <c r="I45" s="185">
        <f t="shared" ref="I45:N48" si="34">I46</f>
        <v>3.5</v>
      </c>
      <c r="J45" s="185">
        <f t="shared" si="34"/>
        <v>0</v>
      </c>
      <c r="K45" s="185">
        <f t="shared" si="34"/>
        <v>3.5</v>
      </c>
      <c r="L45" s="185">
        <f t="shared" si="34"/>
        <v>3.5</v>
      </c>
      <c r="M45" s="185">
        <f t="shared" si="34"/>
        <v>0</v>
      </c>
      <c r="N45" s="185">
        <f t="shared" si="34"/>
        <v>3.5</v>
      </c>
    </row>
    <row r="46" spans="1:14" ht="31.2" outlineLevel="4">
      <c r="A46" s="184" t="s">
        <v>78</v>
      </c>
      <c r="B46" s="182" t="s">
        <v>304</v>
      </c>
      <c r="C46" s="182" t="s">
        <v>26</v>
      </c>
      <c r="D46" s="182" t="s">
        <v>306</v>
      </c>
      <c r="E46" s="182"/>
      <c r="F46" s="185">
        <f>F47</f>
        <v>3.5</v>
      </c>
      <c r="G46" s="185">
        <f t="shared" si="33"/>
        <v>0</v>
      </c>
      <c r="H46" s="185">
        <f t="shared" si="33"/>
        <v>3.5</v>
      </c>
      <c r="I46" s="185">
        <f t="shared" si="34"/>
        <v>3.5</v>
      </c>
      <c r="J46" s="185">
        <f t="shared" si="34"/>
        <v>0</v>
      </c>
      <c r="K46" s="185">
        <f t="shared" si="34"/>
        <v>3.5</v>
      </c>
      <c r="L46" s="185">
        <f t="shared" si="34"/>
        <v>3.5</v>
      </c>
      <c r="M46" s="185">
        <f t="shared" si="34"/>
        <v>0</v>
      </c>
      <c r="N46" s="185">
        <f t="shared" si="34"/>
        <v>3.5</v>
      </c>
    </row>
    <row r="47" spans="1:14" outlineLevel="5">
      <c r="A47" s="184" t="s">
        <v>80</v>
      </c>
      <c r="B47" s="182" t="s">
        <v>304</v>
      </c>
      <c r="C47" s="182" t="s">
        <v>26</v>
      </c>
      <c r="D47" s="182" t="s">
        <v>307</v>
      </c>
      <c r="E47" s="182"/>
      <c r="F47" s="185">
        <f>F48</f>
        <v>3.5</v>
      </c>
      <c r="G47" s="185">
        <f t="shared" si="33"/>
        <v>0</v>
      </c>
      <c r="H47" s="185">
        <f t="shared" si="33"/>
        <v>3.5</v>
      </c>
      <c r="I47" s="185">
        <f t="shared" si="34"/>
        <v>3.5</v>
      </c>
      <c r="J47" s="185">
        <f t="shared" si="34"/>
        <v>0</v>
      </c>
      <c r="K47" s="185">
        <f t="shared" si="34"/>
        <v>3.5</v>
      </c>
      <c r="L47" s="185">
        <f t="shared" si="34"/>
        <v>3.5</v>
      </c>
      <c r="M47" s="185">
        <f t="shared" si="34"/>
        <v>0</v>
      </c>
      <c r="N47" s="185">
        <f t="shared" si="34"/>
        <v>3.5</v>
      </c>
    </row>
    <row r="48" spans="1:14" ht="78" outlineLevel="6">
      <c r="A48" s="184" t="s">
        <v>108</v>
      </c>
      <c r="B48" s="182" t="s">
        <v>304</v>
      </c>
      <c r="C48" s="182" t="s">
        <v>26</v>
      </c>
      <c r="D48" s="182" t="s">
        <v>318</v>
      </c>
      <c r="E48" s="182"/>
      <c r="F48" s="185">
        <f>F49</f>
        <v>3.5</v>
      </c>
      <c r="G48" s="185">
        <f t="shared" si="33"/>
        <v>0</v>
      </c>
      <c r="H48" s="185">
        <f t="shared" si="33"/>
        <v>3.5</v>
      </c>
      <c r="I48" s="185">
        <f t="shared" si="34"/>
        <v>3.5</v>
      </c>
      <c r="J48" s="185">
        <f t="shared" si="34"/>
        <v>0</v>
      </c>
      <c r="K48" s="185">
        <f t="shared" si="34"/>
        <v>3.5</v>
      </c>
      <c r="L48" s="185">
        <f t="shared" si="34"/>
        <v>3.5</v>
      </c>
      <c r="M48" s="185">
        <f t="shared" si="34"/>
        <v>0</v>
      </c>
      <c r="N48" s="185">
        <f t="shared" si="34"/>
        <v>3.5</v>
      </c>
    </row>
    <row r="49" spans="1:14" ht="31.2" outlineLevel="7">
      <c r="A49" s="186" t="s">
        <v>110</v>
      </c>
      <c r="B49" s="187" t="s">
        <v>304</v>
      </c>
      <c r="C49" s="187" t="s">
        <v>26</v>
      </c>
      <c r="D49" s="187" t="s">
        <v>318</v>
      </c>
      <c r="E49" s="187" t="s">
        <v>168</v>
      </c>
      <c r="F49" s="188">
        <v>3.5</v>
      </c>
      <c r="G49" s="188">
        <v>0</v>
      </c>
      <c r="H49" s="188">
        <f>G49+F49</f>
        <v>3.5</v>
      </c>
      <c r="I49" s="188">
        <v>3.5</v>
      </c>
      <c r="J49" s="188">
        <v>0</v>
      </c>
      <c r="K49" s="188">
        <f>I49+J49</f>
        <v>3.5</v>
      </c>
      <c r="L49" s="188">
        <v>3.5</v>
      </c>
      <c r="M49" s="188">
        <v>0</v>
      </c>
      <c r="N49" s="188">
        <f>L49+M49</f>
        <v>3.5</v>
      </c>
    </row>
    <row r="50" spans="1:14" ht="46.8" outlineLevel="3">
      <c r="A50" s="184" t="s">
        <v>111</v>
      </c>
      <c r="B50" s="182" t="s">
        <v>304</v>
      </c>
      <c r="C50" s="182" t="s">
        <v>26</v>
      </c>
      <c r="D50" s="182" t="s">
        <v>314</v>
      </c>
      <c r="E50" s="182"/>
      <c r="F50" s="185">
        <f>F51</f>
        <v>98.1</v>
      </c>
      <c r="G50" s="185">
        <f t="shared" ref="G50:H52" si="35">G51</f>
        <v>13</v>
      </c>
      <c r="H50" s="185">
        <f t="shared" si="35"/>
        <v>111.1</v>
      </c>
      <c r="I50" s="185">
        <f t="shared" ref="I50:N53" si="36">I51</f>
        <v>5</v>
      </c>
      <c r="J50" s="185">
        <f t="shared" si="36"/>
        <v>0</v>
      </c>
      <c r="K50" s="185">
        <f t="shared" si="36"/>
        <v>5</v>
      </c>
      <c r="L50" s="185">
        <f t="shared" si="36"/>
        <v>5</v>
      </c>
      <c r="M50" s="185">
        <f t="shared" si="36"/>
        <v>0</v>
      </c>
      <c r="N50" s="185">
        <f t="shared" si="36"/>
        <v>5</v>
      </c>
    </row>
    <row r="51" spans="1:14" outlineLevel="4">
      <c r="A51" s="184" t="s">
        <v>80</v>
      </c>
      <c r="B51" s="182" t="s">
        <v>304</v>
      </c>
      <c r="C51" s="182" t="s">
        <v>26</v>
      </c>
      <c r="D51" s="182" t="s">
        <v>315</v>
      </c>
      <c r="E51" s="182"/>
      <c r="F51" s="185">
        <f>F52</f>
        <v>98.1</v>
      </c>
      <c r="G51" s="185">
        <f t="shared" si="35"/>
        <v>13</v>
      </c>
      <c r="H51" s="185">
        <f t="shared" si="35"/>
        <v>111.1</v>
      </c>
      <c r="I51" s="185">
        <f t="shared" si="36"/>
        <v>5</v>
      </c>
      <c r="J51" s="185">
        <f t="shared" si="36"/>
        <v>0</v>
      </c>
      <c r="K51" s="185">
        <f t="shared" si="36"/>
        <v>5</v>
      </c>
      <c r="L51" s="185">
        <f t="shared" si="36"/>
        <v>5</v>
      </c>
      <c r="M51" s="185">
        <f t="shared" si="36"/>
        <v>0</v>
      </c>
      <c r="N51" s="185">
        <f t="shared" si="36"/>
        <v>5</v>
      </c>
    </row>
    <row r="52" spans="1:14" outlineLevel="5">
      <c r="A52" s="184" t="s">
        <v>80</v>
      </c>
      <c r="B52" s="182" t="s">
        <v>304</v>
      </c>
      <c r="C52" s="182" t="s">
        <v>26</v>
      </c>
      <c r="D52" s="182" t="s">
        <v>316</v>
      </c>
      <c r="E52" s="182"/>
      <c r="F52" s="185">
        <f>F53</f>
        <v>98.1</v>
      </c>
      <c r="G52" s="185">
        <f t="shared" si="35"/>
        <v>13</v>
      </c>
      <c r="H52" s="185">
        <f t="shared" si="35"/>
        <v>111.1</v>
      </c>
      <c r="I52" s="185">
        <f t="shared" si="36"/>
        <v>5</v>
      </c>
      <c r="J52" s="185">
        <f t="shared" si="36"/>
        <v>0</v>
      </c>
      <c r="K52" s="185">
        <f t="shared" si="36"/>
        <v>5</v>
      </c>
      <c r="L52" s="185">
        <f t="shared" si="36"/>
        <v>5</v>
      </c>
      <c r="M52" s="185">
        <f t="shared" si="36"/>
        <v>0</v>
      </c>
      <c r="N52" s="185">
        <f t="shared" si="36"/>
        <v>5</v>
      </c>
    </row>
    <row r="53" spans="1:14" ht="78" outlineLevel="6">
      <c r="A53" s="184" t="s">
        <v>114</v>
      </c>
      <c r="B53" s="182" t="s">
        <v>304</v>
      </c>
      <c r="C53" s="182" t="s">
        <v>26</v>
      </c>
      <c r="D53" s="182" t="s">
        <v>319</v>
      </c>
      <c r="E53" s="182"/>
      <c r="F53" s="185">
        <f>F54</f>
        <v>98.1</v>
      </c>
      <c r="G53" s="185">
        <f>G54</f>
        <v>13</v>
      </c>
      <c r="H53" s="185">
        <f>H54</f>
        <v>111.1</v>
      </c>
      <c r="I53" s="185">
        <f t="shared" si="36"/>
        <v>5</v>
      </c>
      <c r="J53" s="185">
        <f t="shared" si="36"/>
        <v>0</v>
      </c>
      <c r="K53" s="185">
        <f t="shared" si="36"/>
        <v>5</v>
      </c>
      <c r="L53" s="185">
        <f t="shared" si="36"/>
        <v>5</v>
      </c>
      <c r="M53" s="185">
        <f t="shared" si="36"/>
        <v>0</v>
      </c>
      <c r="N53" s="185">
        <f t="shared" si="36"/>
        <v>5</v>
      </c>
    </row>
    <row r="54" spans="1:14" outlineLevel="7">
      <c r="A54" s="186" t="s">
        <v>292</v>
      </c>
      <c r="B54" s="187" t="s">
        <v>304</v>
      </c>
      <c r="C54" s="187" t="s">
        <v>26</v>
      </c>
      <c r="D54" s="187" t="s">
        <v>319</v>
      </c>
      <c r="E54" s="187" t="s">
        <v>22</v>
      </c>
      <c r="F54" s="188">
        <v>98.1</v>
      </c>
      <c r="G54" s="188">
        <v>13</v>
      </c>
      <c r="H54" s="188">
        <f>G54+F54</f>
        <v>111.1</v>
      </c>
      <c r="I54" s="188">
        <v>5</v>
      </c>
      <c r="J54" s="188">
        <v>0</v>
      </c>
      <c r="K54" s="188">
        <f>I54+J54</f>
        <v>5</v>
      </c>
      <c r="L54" s="188">
        <v>5</v>
      </c>
      <c r="M54" s="188">
        <v>0</v>
      </c>
      <c r="N54" s="188">
        <f>L54+M54</f>
        <v>5</v>
      </c>
    </row>
    <row r="55" spans="1:14" outlineLevel="1" collapsed="1">
      <c r="A55" s="184" t="s">
        <v>27</v>
      </c>
      <c r="B55" s="182" t="s">
        <v>304</v>
      </c>
      <c r="C55" s="182" t="s">
        <v>28</v>
      </c>
      <c r="D55" s="182"/>
      <c r="E55" s="182"/>
      <c r="F55" s="185">
        <f>F56</f>
        <v>285.5</v>
      </c>
      <c r="G55" s="185">
        <f t="shared" ref="G55:H59" si="37">G56</f>
        <v>0</v>
      </c>
      <c r="H55" s="185">
        <f t="shared" si="37"/>
        <v>285.5</v>
      </c>
      <c r="I55" s="185">
        <f t="shared" ref="I55:N59" si="38">I56</f>
        <v>317.2</v>
      </c>
      <c r="J55" s="185">
        <f t="shared" si="38"/>
        <v>0</v>
      </c>
      <c r="K55" s="185">
        <f t="shared" si="38"/>
        <v>317.2</v>
      </c>
      <c r="L55" s="185">
        <f t="shared" si="38"/>
        <v>400.8</v>
      </c>
      <c r="M55" s="185">
        <f t="shared" si="38"/>
        <v>0</v>
      </c>
      <c r="N55" s="185">
        <f t="shared" si="38"/>
        <v>400.8</v>
      </c>
    </row>
    <row r="56" spans="1:14" hidden="1" outlineLevel="2">
      <c r="A56" s="184" t="s">
        <v>29</v>
      </c>
      <c r="B56" s="182" t="s">
        <v>304</v>
      </c>
      <c r="C56" s="182" t="s">
        <v>30</v>
      </c>
      <c r="D56" s="182"/>
      <c r="E56" s="182"/>
      <c r="F56" s="185">
        <f>F57</f>
        <v>285.5</v>
      </c>
      <c r="G56" s="185">
        <f t="shared" si="37"/>
        <v>0</v>
      </c>
      <c r="H56" s="185">
        <f t="shared" si="37"/>
        <v>285.5</v>
      </c>
      <c r="I56" s="185">
        <f t="shared" si="38"/>
        <v>317.2</v>
      </c>
      <c r="J56" s="185">
        <f t="shared" si="38"/>
        <v>0</v>
      </c>
      <c r="K56" s="185">
        <f t="shared" si="38"/>
        <v>317.2</v>
      </c>
      <c r="L56" s="185">
        <f t="shared" si="38"/>
        <v>400.8</v>
      </c>
      <c r="M56" s="185">
        <f t="shared" si="38"/>
        <v>0</v>
      </c>
      <c r="N56" s="185">
        <f t="shared" si="38"/>
        <v>400.8</v>
      </c>
    </row>
    <row r="57" spans="1:14" ht="46.8" hidden="1" outlineLevel="3">
      <c r="A57" s="184" t="s">
        <v>111</v>
      </c>
      <c r="B57" s="182" t="s">
        <v>304</v>
      </c>
      <c r="C57" s="182" t="s">
        <v>30</v>
      </c>
      <c r="D57" s="182" t="s">
        <v>314</v>
      </c>
      <c r="E57" s="182"/>
      <c r="F57" s="185">
        <f>F58</f>
        <v>285.5</v>
      </c>
      <c r="G57" s="185">
        <f t="shared" si="37"/>
        <v>0</v>
      </c>
      <c r="H57" s="185">
        <f t="shared" si="37"/>
        <v>285.5</v>
      </c>
      <c r="I57" s="185">
        <f t="shared" si="38"/>
        <v>317.2</v>
      </c>
      <c r="J57" s="185">
        <f t="shared" si="38"/>
        <v>0</v>
      </c>
      <c r="K57" s="185">
        <f t="shared" si="38"/>
        <v>317.2</v>
      </c>
      <c r="L57" s="185">
        <f t="shared" si="38"/>
        <v>400.8</v>
      </c>
      <c r="M57" s="185">
        <f t="shared" si="38"/>
        <v>0</v>
      </c>
      <c r="N57" s="185">
        <f t="shared" si="38"/>
        <v>400.8</v>
      </c>
    </row>
    <row r="58" spans="1:14" hidden="1" outlineLevel="4">
      <c r="A58" s="184" t="s">
        <v>80</v>
      </c>
      <c r="B58" s="182" t="s">
        <v>304</v>
      </c>
      <c r="C58" s="182" t="s">
        <v>30</v>
      </c>
      <c r="D58" s="182" t="s">
        <v>315</v>
      </c>
      <c r="E58" s="182"/>
      <c r="F58" s="185">
        <f>F59</f>
        <v>285.5</v>
      </c>
      <c r="G58" s="185">
        <f t="shared" si="37"/>
        <v>0</v>
      </c>
      <c r="H58" s="185">
        <f t="shared" si="37"/>
        <v>285.5</v>
      </c>
      <c r="I58" s="185">
        <f t="shared" si="38"/>
        <v>317.2</v>
      </c>
      <c r="J58" s="185">
        <f t="shared" si="38"/>
        <v>0</v>
      </c>
      <c r="K58" s="185">
        <f t="shared" si="38"/>
        <v>317.2</v>
      </c>
      <c r="L58" s="185">
        <f t="shared" si="38"/>
        <v>400.8</v>
      </c>
      <c r="M58" s="185">
        <f t="shared" si="38"/>
        <v>0</v>
      </c>
      <c r="N58" s="185">
        <f t="shared" si="38"/>
        <v>400.8</v>
      </c>
    </row>
    <row r="59" spans="1:14" hidden="1" outlineLevel="5">
      <c r="A59" s="184" t="s">
        <v>80</v>
      </c>
      <c r="B59" s="182" t="s">
        <v>304</v>
      </c>
      <c r="C59" s="182" t="s">
        <v>30</v>
      </c>
      <c r="D59" s="182" t="s">
        <v>316</v>
      </c>
      <c r="E59" s="182"/>
      <c r="F59" s="185">
        <f>F60</f>
        <v>285.5</v>
      </c>
      <c r="G59" s="185">
        <f t="shared" si="37"/>
        <v>0</v>
      </c>
      <c r="H59" s="185">
        <f t="shared" si="37"/>
        <v>285.5</v>
      </c>
      <c r="I59" s="185">
        <f t="shared" si="38"/>
        <v>317.2</v>
      </c>
      <c r="J59" s="185">
        <f t="shared" si="38"/>
        <v>0</v>
      </c>
      <c r="K59" s="185">
        <f t="shared" si="38"/>
        <v>317.2</v>
      </c>
      <c r="L59" s="185">
        <f t="shared" si="38"/>
        <v>400.8</v>
      </c>
      <c r="M59" s="185">
        <f t="shared" si="38"/>
        <v>0</v>
      </c>
      <c r="N59" s="185">
        <f t="shared" si="38"/>
        <v>400.8</v>
      </c>
    </row>
    <row r="60" spans="1:14" ht="46.8" hidden="1" outlineLevel="6">
      <c r="A60" s="184" t="s">
        <v>118</v>
      </c>
      <c r="B60" s="182" t="s">
        <v>304</v>
      </c>
      <c r="C60" s="182" t="s">
        <v>30</v>
      </c>
      <c r="D60" s="182" t="s">
        <v>320</v>
      </c>
      <c r="E60" s="182"/>
      <c r="F60" s="185">
        <f>F61+F62</f>
        <v>285.5</v>
      </c>
      <c r="G60" s="185">
        <f t="shared" ref="G60:H60" si="39">G61+G62</f>
        <v>0</v>
      </c>
      <c r="H60" s="185">
        <f t="shared" si="39"/>
        <v>285.5</v>
      </c>
      <c r="I60" s="185">
        <f t="shared" ref="I60:N60" si="40">I61+I62</f>
        <v>317.2</v>
      </c>
      <c r="J60" s="185">
        <f t="shared" ref="J60:K60" si="41">J61+J62</f>
        <v>0</v>
      </c>
      <c r="K60" s="185">
        <f t="shared" si="41"/>
        <v>317.2</v>
      </c>
      <c r="L60" s="185">
        <f t="shared" si="40"/>
        <v>400.8</v>
      </c>
      <c r="M60" s="185">
        <f t="shared" si="40"/>
        <v>0</v>
      </c>
      <c r="N60" s="185">
        <f t="shared" si="40"/>
        <v>400.8</v>
      </c>
    </row>
    <row r="61" spans="1:14" ht="78" hidden="1" outlineLevel="7">
      <c r="A61" s="186" t="s">
        <v>90</v>
      </c>
      <c r="B61" s="187" t="s">
        <v>304</v>
      </c>
      <c r="C61" s="187" t="s">
        <v>30</v>
      </c>
      <c r="D61" s="187" t="s">
        <v>320</v>
      </c>
      <c r="E61" s="187" t="s">
        <v>291</v>
      </c>
      <c r="F61" s="188">
        <v>259.5</v>
      </c>
      <c r="G61" s="188"/>
      <c r="H61" s="188">
        <f>G61+F61</f>
        <v>259.5</v>
      </c>
      <c r="I61" s="188">
        <v>291.2</v>
      </c>
      <c r="J61" s="188">
        <v>0</v>
      </c>
      <c r="K61" s="188">
        <f>I61+J61</f>
        <v>291.2</v>
      </c>
      <c r="L61" s="188">
        <v>374.8</v>
      </c>
      <c r="M61" s="188">
        <v>0</v>
      </c>
      <c r="N61" s="188">
        <f>L61+M61</f>
        <v>374.8</v>
      </c>
    </row>
    <row r="62" spans="1:14" ht="31.2" hidden="1" outlineLevel="7">
      <c r="A62" s="186" t="s">
        <v>110</v>
      </c>
      <c r="B62" s="187" t="s">
        <v>304</v>
      </c>
      <c r="C62" s="187" t="s">
        <v>30</v>
      </c>
      <c r="D62" s="187" t="s">
        <v>320</v>
      </c>
      <c r="E62" s="187" t="s">
        <v>168</v>
      </c>
      <c r="F62" s="188">
        <v>26</v>
      </c>
      <c r="G62" s="188"/>
      <c r="H62" s="188">
        <f>G62+F62</f>
        <v>26</v>
      </c>
      <c r="I62" s="188">
        <v>26</v>
      </c>
      <c r="J62" s="188">
        <v>0</v>
      </c>
      <c r="K62" s="188">
        <f>I62+J62</f>
        <v>26</v>
      </c>
      <c r="L62" s="188">
        <v>26</v>
      </c>
      <c r="M62" s="188">
        <v>0</v>
      </c>
      <c r="N62" s="188">
        <f>L62+M62</f>
        <v>26</v>
      </c>
    </row>
    <row r="63" spans="1:14" ht="31.2" outlineLevel="1">
      <c r="A63" s="184" t="s">
        <v>31</v>
      </c>
      <c r="B63" s="182" t="s">
        <v>304</v>
      </c>
      <c r="C63" s="182" t="s">
        <v>32</v>
      </c>
      <c r="D63" s="182"/>
      <c r="E63" s="182"/>
      <c r="F63" s="185">
        <f>F64</f>
        <v>745.6</v>
      </c>
      <c r="G63" s="185">
        <f t="shared" ref="G63:H64" si="42">G64</f>
        <v>0</v>
      </c>
      <c r="H63" s="185">
        <f t="shared" si="42"/>
        <v>745.6</v>
      </c>
      <c r="I63" s="185">
        <f t="shared" ref="I63:N64" si="43">I64</f>
        <v>50</v>
      </c>
      <c r="J63" s="185">
        <f t="shared" si="43"/>
        <v>0</v>
      </c>
      <c r="K63" s="185">
        <f t="shared" si="43"/>
        <v>50</v>
      </c>
      <c r="L63" s="185">
        <f t="shared" si="43"/>
        <v>50</v>
      </c>
      <c r="M63" s="185">
        <f t="shared" si="43"/>
        <v>0</v>
      </c>
      <c r="N63" s="185">
        <f t="shared" si="43"/>
        <v>50</v>
      </c>
    </row>
    <row r="64" spans="1:14" ht="46.8" outlineLevel="2">
      <c r="A64" s="184" t="s">
        <v>321</v>
      </c>
      <c r="B64" s="182" t="s">
        <v>304</v>
      </c>
      <c r="C64" s="182" t="s">
        <v>34</v>
      </c>
      <c r="D64" s="182"/>
      <c r="E64" s="182"/>
      <c r="F64" s="185">
        <f>F65</f>
        <v>745.6</v>
      </c>
      <c r="G64" s="185">
        <f t="shared" si="42"/>
        <v>0</v>
      </c>
      <c r="H64" s="185">
        <f t="shared" si="42"/>
        <v>745.6</v>
      </c>
      <c r="I64" s="185">
        <f t="shared" si="43"/>
        <v>50</v>
      </c>
      <c r="J64" s="185">
        <f t="shared" si="43"/>
        <v>0</v>
      </c>
      <c r="K64" s="185">
        <f t="shared" si="43"/>
        <v>50</v>
      </c>
      <c r="L64" s="185">
        <f t="shared" si="43"/>
        <v>50</v>
      </c>
      <c r="M64" s="185">
        <f t="shared" si="43"/>
        <v>0</v>
      </c>
      <c r="N64" s="185">
        <f t="shared" si="43"/>
        <v>50</v>
      </c>
    </row>
    <row r="65" spans="1:14" ht="62.4" outlineLevel="3">
      <c r="A65" s="184" t="s">
        <v>399</v>
      </c>
      <c r="B65" s="182" t="s">
        <v>304</v>
      </c>
      <c r="C65" s="182" t="s">
        <v>34</v>
      </c>
      <c r="D65" s="182" t="s">
        <v>322</v>
      </c>
      <c r="E65" s="182"/>
      <c r="F65" s="185">
        <f>F66+F76</f>
        <v>745.6</v>
      </c>
      <c r="G65" s="185">
        <f t="shared" ref="G65:H65" si="44">G66+G76</f>
        <v>0</v>
      </c>
      <c r="H65" s="185">
        <f t="shared" si="44"/>
        <v>745.6</v>
      </c>
      <c r="I65" s="185">
        <f t="shared" ref="I65:N65" si="45">I66+I76</f>
        <v>50</v>
      </c>
      <c r="J65" s="185">
        <f t="shared" ref="J65:K65" si="46">J66+J76</f>
        <v>0</v>
      </c>
      <c r="K65" s="185">
        <f t="shared" si="46"/>
        <v>50</v>
      </c>
      <c r="L65" s="185">
        <f t="shared" si="45"/>
        <v>50</v>
      </c>
      <c r="M65" s="185">
        <f t="shared" si="45"/>
        <v>0</v>
      </c>
      <c r="N65" s="185">
        <f t="shared" si="45"/>
        <v>50</v>
      </c>
    </row>
    <row r="66" spans="1:14" outlineLevel="4">
      <c r="A66" s="184" t="s">
        <v>277</v>
      </c>
      <c r="B66" s="182" t="s">
        <v>304</v>
      </c>
      <c r="C66" s="182" t="s">
        <v>34</v>
      </c>
      <c r="D66" s="182" t="s">
        <v>323</v>
      </c>
      <c r="E66" s="182"/>
      <c r="F66" s="185">
        <f>F67</f>
        <v>512.6</v>
      </c>
      <c r="G66" s="185">
        <f t="shared" ref="G66:H66" si="47">G67</f>
        <v>0</v>
      </c>
      <c r="H66" s="185">
        <f t="shared" si="47"/>
        <v>512.6</v>
      </c>
      <c r="I66" s="185">
        <f t="shared" ref="I66:N66" si="48">I67</f>
        <v>50</v>
      </c>
      <c r="J66" s="185">
        <f t="shared" si="48"/>
        <v>0</v>
      </c>
      <c r="K66" s="185">
        <f t="shared" si="48"/>
        <v>50</v>
      </c>
      <c r="L66" s="185">
        <f t="shared" si="48"/>
        <v>50</v>
      </c>
      <c r="M66" s="185">
        <f t="shared" si="48"/>
        <v>0</v>
      </c>
      <c r="N66" s="185">
        <f t="shared" si="48"/>
        <v>50</v>
      </c>
    </row>
    <row r="67" spans="1:14" ht="62.4" outlineLevel="5">
      <c r="A67" s="184" t="s">
        <v>436</v>
      </c>
      <c r="B67" s="182" t="s">
        <v>304</v>
      </c>
      <c r="C67" s="182" t="s">
        <v>34</v>
      </c>
      <c r="D67" s="182" t="s">
        <v>324</v>
      </c>
      <c r="E67" s="182"/>
      <c r="F67" s="185">
        <f>F68+F70+F72+F74</f>
        <v>512.6</v>
      </c>
      <c r="G67" s="185">
        <f t="shared" ref="G67:H67" si="49">G68+G70+G72+G74</f>
        <v>0</v>
      </c>
      <c r="H67" s="185">
        <f t="shared" si="49"/>
        <v>512.6</v>
      </c>
      <c r="I67" s="185">
        <f t="shared" ref="I67:N67" si="50">I68+I70+I72+I74</f>
        <v>50</v>
      </c>
      <c r="J67" s="185">
        <f t="shared" ref="J67:K67" si="51">J68+J70+J72+J74</f>
        <v>0</v>
      </c>
      <c r="K67" s="185">
        <f t="shared" si="51"/>
        <v>50</v>
      </c>
      <c r="L67" s="185">
        <f t="shared" si="50"/>
        <v>50</v>
      </c>
      <c r="M67" s="185">
        <f t="shared" si="50"/>
        <v>0</v>
      </c>
      <c r="N67" s="185">
        <f t="shared" si="50"/>
        <v>50</v>
      </c>
    </row>
    <row r="68" spans="1:14" outlineLevel="6">
      <c r="A68" s="184" t="s">
        <v>400</v>
      </c>
      <c r="B68" s="182" t="s">
        <v>304</v>
      </c>
      <c r="C68" s="182" t="s">
        <v>34</v>
      </c>
      <c r="D68" s="182" t="s">
        <v>401</v>
      </c>
      <c r="E68" s="182"/>
      <c r="F68" s="185">
        <f>F69</f>
        <v>331.2</v>
      </c>
      <c r="G68" s="185">
        <f t="shared" ref="G68:H68" si="52">G69</f>
        <v>0</v>
      </c>
      <c r="H68" s="185">
        <f t="shared" si="52"/>
        <v>331.2</v>
      </c>
      <c r="I68" s="185">
        <f t="shared" ref="I68:N68" si="53">I69</f>
        <v>9</v>
      </c>
      <c r="J68" s="185">
        <f t="shared" si="53"/>
        <v>0</v>
      </c>
      <c r="K68" s="185">
        <f t="shared" si="53"/>
        <v>9</v>
      </c>
      <c r="L68" s="185">
        <f t="shared" si="53"/>
        <v>9</v>
      </c>
      <c r="M68" s="185">
        <f t="shared" si="53"/>
        <v>0</v>
      </c>
      <c r="N68" s="185">
        <f t="shared" si="53"/>
        <v>9</v>
      </c>
    </row>
    <row r="69" spans="1:14" ht="31.2" outlineLevel="7">
      <c r="A69" s="186" t="s">
        <v>110</v>
      </c>
      <c r="B69" s="187" t="s">
        <v>304</v>
      </c>
      <c r="C69" s="187" t="s">
        <v>34</v>
      </c>
      <c r="D69" s="187" t="s">
        <v>401</v>
      </c>
      <c r="E69" s="187" t="s">
        <v>168</v>
      </c>
      <c r="F69" s="188">
        <v>331.2</v>
      </c>
      <c r="G69" s="188"/>
      <c r="H69" s="188">
        <f>G69+F69</f>
        <v>331.2</v>
      </c>
      <c r="I69" s="188">
        <v>9</v>
      </c>
      <c r="J69" s="188">
        <v>0</v>
      </c>
      <c r="K69" s="188">
        <f>I69+J69</f>
        <v>9</v>
      </c>
      <c r="L69" s="188">
        <v>9</v>
      </c>
      <c r="M69" s="188">
        <v>0</v>
      </c>
      <c r="N69" s="188">
        <f>L69+M69</f>
        <v>9</v>
      </c>
    </row>
    <row r="70" spans="1:14" ht="46.8" outlineLevel="6">
      <c r="A70" s="184" t="s">
        <v>325</v>
      </c>
      <c r="B70" s="182" t="s">
        <v>304</v>
      </c>
      <c r="C70" s="182" t="s">
        <v>34</v>
      </c>
      <c r="D70" s="182" t="s">
        <v>326</v>
      </c>
      <c r="E70" s="182"/>
      <c r="F70" s="185">
        <f>F71</f>
        <v>40</v>
      </c>
      <c r="G70" s="185">
        <f t="shared" ref="G70:H70" si="54">G71</f>
        <v>0</v>
      </c>
      <c r="H70" s="185">
        <f t="shared" si="54"/>
        <v>40</v>
      </c>
      <c r="I70" s="185">
        <f t="shared" ref="I70:N70" si="55">I71</f>
        <v>40</v>
      </c>
      <c r="J70" s="185">
        <f t="shared" si="55"/>
        <v>0</v>
      </c>
      <c r="K70" s="185">
        <f t="shared" si="55"/>
        <v>40</v>
      </c>
      <c r="L70" s="185">
        <f t="shared" si="55"/>
        <v>40</v>
      </c>
      <c r="M70" s="185">
        <f t="shared" si="55"/>
        <v>0</v>
      </c>
      <c r="N70" s="185">
        <f t="shared" si="55"/>
        <v>40</v>
      </c>
    </row>
    <row r="71" spans="1:14" ht="31.2" outlineLevel="7">
      <c r="A71" s="186" t="s">
        <v>110</v>
      </c>
      <c r="B71" s="187" t="s">
        <v>304</v>
      </c>
      <c r="C71" s="187" t="s">
        <v>34</v>
      </c>
      <c r="D71" s="187" t="s">
        <v>326</v>
      </c>
      <c r="E71" s="187" t="s">
        <v>168</v>
      </c>
      <c r="F71" s="188">
        <v>40</v>
      </c>
      <c r="G71" s="188"/>
      <c r="H71" s="188">
        <f>G71+F71</f>
        <v>40</v>
      </c>
      <c r="I71" s="188">
        <v>40</v>
      </c>
      <c r="J71" s="188">
        <v>0</v>
      </c>
      <c r="K71" s="188">
        <f>I71+J71</f>
        <v>40</v>
      </c>
      <c r="L71" s="188">
        <v>40</v>
      </c>
      <c r="M71" s="188">
        <v>0</v>
      </c>
      <c r="N71" s="188">
        <f>L71+M71</f>
        <v>40</v>
      </c>
    </row>
    <row r="72" spans="1:14" ht="31.2" outlineLevel="6">
      <c r="A72" s="184" t="s">
        <v>402</v>
      </c>
      <c r="B72" s="182" t="s">
        <v>304</v>
      </c>
      <c r="C72" s="182" t="s">
        <v>34</v>
      </c>
      <c r="D72" s="182" t="s">
        <v>327</v>
      </c>
      <c r="E72" s="182"/>
      <c r="F72" s="185">
        <f>F73</f>
        <v>1</v>
      </c>
      <c r="G72" s="185">
        <f t="shared" ref="G72:H72" si="56">G73</f>
        <v>0</v>
      </c>
      <c r="H72" s="185">
        <f t="shared" si="56"/>
        <v>1</v>
      </c>
      <c r="I72" s="185">
        <f t="shared" ref="I72:N72" si="57">I73</f>
        <v>1</v>
      </c>
      <c r="J72" s="185">
        <f t="shared" si="57"/>
        <v>0</v>
      </c>
      <c r="K72" s="185">
        <f t="shared" si="57"/>
        <v>1</v>
      </c>
      <c r="L72" s="185">
        <f t="shared" si="57"/>
        <v>1</v>
      </c>
      <c r="M72" s="185">
        <f t="shared" si="57"/>
        <v>0</v>
      </c>
      <c r="N72" s="185">
        <f t="shared" si="57"/>
        <v>1</v>
      </c>
    </row>
    <row r="73" spans="1:14" ht="31.2" outlineLevel="7">
      <c r="A73" s="186" t="s">
        <v>110</v>
      </c>
      <c r="B73" s="187" t="s">
        <v>304</v>
      </c>
      <c r="C73" s="187" t="s">
        <v>34</v>
      </c>
      <c r="D73" s="187" t="s">
        <v>327</v>
      </c>
      <c r="E73" s="187" t="s">
        <v>168</v>
      </c>
      <c r="F73" s="188">
        <v>1</v>
      </c>
      <c r="G73" s="188"/>
      <c r="H73" s="188">
        <f>G73+F73</f>
        <v>1</v>
      </c>
      <c r="I73" s="188">
        <v>1</v>
      </c>
      <c r="J73" s="188">
        <v>0</v>
      </c>
      <c r="K73" s="188">
        <f>I73+J73</f>
        <v>1</v>
      </c>
      <c r="L73" s="188">
        <v>1</v>
      </c>
      <c r="M73" s="188">
        <v>0</v>
      </c>
      <c r="N73" s="188">
        <f>L73+M73</f>
        <v>1</v>
      </c>
    </row>
    <row r="74" spans="1:14" ht="31.2" outlineLevel="6">
      <c r="A74" s="184" t="s">
        <v>403</v>
      </c>
      <c r="B74" s="182" t="s">
        <v>304</v>
      </c>
      <c r="C74" s="182" t="s">
        <v>34</v>
      </c>
      <c r="D74" s="182" t="s">
        <v>371</v>
      </c>
      <c r="E74" s="182"/>
      <c r="F74" s="185">
        <f>F75</f>
        <v>140.4</v>
      </c>
      <c r="G74" s="185">
        <f t="shared" ref="G74:H74" si="58">G75</f>
        <v>0</v>
      </c>
      <c r="H74" s="185">
        <f t="shared" si="58"/>
        <v>140.4</v>
      </c>
      <c r="I74" s="185">
        <f t="shared" ref="I74:N74" si="59">I75</f>
        <v>0</v>
      </c>
      <c r="J74" s="185">
        <f t="shared" si="59"/>
        <v>0</v>
      </c>
      <c r="K74" s="185">
        <f t="shared" si="59"/>
        <v>0</v>
      </c>
      <c r="L74" s="185">
        <f t="shared" si="59"/>
        <v>0</v>
      </c>
      <c r="M74" s="185">
        <f t="shared" si="59"/>
        <v>0</v>
      </c>
      <c r="N74" s="185">
        <f t="shared" si="59"/>
        <v>0</v>
      </c>
    </row>
    <row r="75" spans="1:14" ht="31.2" outlineLevel="7">
      <c r="A75" s="186" t="s">
        <v>110</v>
      </c>
      <c r="B75" s="187" t="s">
        <v>304</v>
      </c>
      <c r="C75" s="187" t="s">
        <v>34</v>
      </c>
      <c r="D75" s="187" t="s">
        <v>371</v>
      </c>
      <c r="E75" s="187" t="s">
        <v>168</v>
      </c>
      <c r="F75" s="188">
        <v>140.4</v>
      </c>
      <c r="G75" s="188"/>
      <c r="H75" s="188">
        <f>G75+F75</f>
        <v>140.4</v>
      </c>
      <c r="I75" s="188">
        <v>0</v>
      </c>
      <c r="J75" s="188">
        <v>0</v>
      </c>
      <c r="K75" s="188">
        <f>I75+J75</f>
        <v>0</v>
      </c>
      <c r="L75" s="188">
        <v>0</v>
      </c>
      <c r="M75" s="188">
        <v>0</v>
      </c>
      <c r="N75" s="188">
        <f>L75+M75</f>
        <v>0</v>
      </c>
    </row>
    <row r="76" spans="1:14" ht="109.2" outlineLevel="3">
      <c r="A76" s="189" t="s">
        <v>282</v>
      </c>
      <c r="B76" s="182" t="s">
        <v>304</v>
      </c>
      <c r="C76" s="182" t="s">
        <v>34</v>
      </c>
      <c r="D76" s="182" t="s">
        <v>334</v>
      </c>
      <c r="E76" s="182"/>
      <c r="F76" s="185">
        <f>F77</f>
        <v>233</v>
      </c>
      <c r="G76" s="185">
        <f t="shared" ref="G76:H79" si="60">G77</f>
        <v>0</v>
      </c>
      <c r="H76" s="185">
        <f t="shared" si="60"/>
        <v>233</v>
      </c>
      <c r="I76" s="185">
        <f t="shared" ref="I76:N79" si="61">I77</f>
        <v>0</v>
      </c>
      <c r="J76" s="185">
        <f t="shared" si="61"/>
        <v>0</v>
      </c>
      <c r="K76" s="185">
        <f t="shared" si="61"/>
        <v>0</v>
      </c>
      <c r="L76" s="185">
        <f t="shared" si="61"/>
        <v>0</v>
      </c>
      <c r="M76" s="185">
        <f t="shared" si="61"/>
        <v>0</v>
      </c>
      <c r="N76" s="185">
        <f t="shared" si="61"/>
        <v>0</v>
      </c>
    </row>
    <row r="77" spans="1:14" outlineLevel="4">
      <c r="A77" s="184" t="s">
        <v>277</v>
      </c>
      <c r="B77" s="182" t="s">
        <v>304</v>
      </c>
      <c r="C77" s="182" t="s">
        <v>34</v>
      </c>
      <c r="D77" s="182" t="s">
        <v>335</v>
      </c>
      <c r="E77" s="182"/>
      <c r="F77" s="185">
        <f>F78</f>
        <v>233</v>
      </c>
      <c r="G77" s="185">
        <f t="shared" si="60"/>
        <v>0</v>
      </c>
      <c r="H77" s="185">
        <f t="shared" si="60"/>
        <v>233</v>
      </c>
      <c r="I77" s="185">
        <f t="shared" si="61"/>
        <v>0</v>
      </c>
      <c r="J77" s="185">
        <f t="shared" si="61"/>
        <v>0</v>
      </c>
      <c r="K77" s="185">
        <f t="shared" si="61"/>
        <v>0</v>
      </c>
      <c r="L77" s="185">
        <f t="shared" si="61"/>
        <v>0</v>
      </c>
      <c r="M77" s="185">
        <f t="shared" si="61"/>
        <v>0</v>
      </c>
      <c r="N77" s="185">
        <f t="shared" si="61"/>
        <v>0</v>
      </c>
    </row>
    <row r="78" spans="1:14" ht="78" outlineLevel="5">
      <c r="A78" s="184" t="s">
        <v>336</v>
      </c>
      <c r="B78" s="182" t="s">
        <v>304</v>
      </c>
      <c r="C78" s="182" t="s">
        <v>34</v>
      </c>
      <c r="D78" s="182" t="s">
        <v>337</v>
      </c>
      <c r="E78" s="182"/>
      <c r="F78" s="185">
        <f>F79</f>
        <v>233</v>
      </c>
      <c r="G78" s="185">
        <f t="shared" si="60"/>
        <v>0</v>
      </c>
      <c r="H78" s="185">
        <f t="shared" si="60"/>
        <v>233</v>
      </c>
      <c r="I78" s="185">
        <f t="shared" si="61"/>
        <v>0</v>
      </c>
      <c r="J78" s="185">
        <f t="shared" si="61"/>
        <v>0</v>
      </c>
      <c r="K78" s="185">
        <f t="shared" si="61"/>
        <v>0</v>
      </c>
      <c r="L78" s="185">
        <f t="shared" si="61"/>
        <v>0</v>
      </c>
      <c r="M78" s="185">
        <f t="shared" si="61"/>
        <v>0</v>
      </c>
      <c r="N78" s="185">
        <f t="shared" si="61"/>
        <v>0</v>
      </c>
    </row>
    <row r="79" spans="1:14" ht="62.4" outlineLevel="6">
      <c r="A79" s="184" t="s">
        <v>338</v>
      </c>
      <c r="B79" s="182" t="s">
        <v>304</v>
      </c>
      <c r="C79" s="182" t="s">
        <v>34</v>
      </c>
      <c r="D79" s="182" t="s">
        <v>339</v>
      </c>
      <c r="E79" s="182"/>
      <c r="F79" s="185">
        <f>F80</f>
        <v>233</v>
      </c>
      <c r="G79" s="185">
        <f t="shared" si="60"/>
        <v>0</v>
      </c>
      <c r="H79" s="185">
        <f t="shared" si="60"/>
        <v>233</v>
      </c>
      <c r="I79" s="185">
        <f t="shared" si="61"/>
        <v>0</v>
      </c>
      <c r="J79" s="185">
        <f t="shared" si="61"/>
        <v>0</v>
      </c>
      <c r="K79" s="185">
        <f t="shared" si="61"/>
        <v>0</v>
      </c>
      <c r="L79" s="185">
        <f t="shared" si="61"/>
        <v>0</v>
      </c>
      <c r="M79" s="185">
        <f t="shared" si="61"/>
        <v>0</v>
      </c>
      <c r="N79" s="185">
        <f t="shared" si="61"/>
        <v>0</v>
      </c>
    </row>
    <row r="80" spans="1:14" ht="31.2" outlineLevel="7">
      <c r="A80" s="186" t="s">
        <v>110</v>
      </c>
      <c r="B80" s="187" t="s">
        <v>304</v>
      </c>
      <c r="C80" s="187" t="s">
        <v>34</v>
      </c>
      <c r="D80" s="187" t="s">
        <v>339</v>
      </c>
      <c r="E80" s="187" t="s">
        <v>168</v>
      </c>
      <c r="F80" s="188">
        <v>233</v>
      </c>
      <c r="G80" s="188"/>
      <c r="H80" s="188">
        <f>G80+F80</f>
        <v>233</v>
      </c>
      <c r="I80" s="188">
        <v>0</v>
      </c>
      <c r="J80" s="188">
        <v>0</v>
      </c>
      <c r="K80" s="188">
        <f>I80+J80</f>
        <v>0</v>
      </c>
      <c r="L80" s="188">
        <v>0</v>
      </c>
      <c r="M80" s="188">
        <v>0</v>
      </c>
      <c r="N80" s="188">
        <f>L80+M80</f>
        <v>0</v>
      </c>
    </row>
    <row r="81" spans="1:14" outlineLevel="1">
      <c r="A81" s="184" t="s">
        <v>35</v>
      </c>
      <c r="B81" s="182" t="s">
        <v>304</v>
      </c>
      <c r="C81" s="182" t="s">
        <v>36</v>
      </c>
      <c r="D81" s="182"/>
      <c r="E81" s="182"/>
      <c r="F81" s="185">
        <f>F82+F97</f>
        <v>3556</v>
      </c>
      <c r="G81" s="185">
        <f t="shared" ref="G81:H81" si="62">G82+G97</f>
        <v>0</v>
      </c>
      <c r="H81" s="185">
        <f t="shared" si="62"/>
        <v>3556</v>
      </c>
      <c r="I81" s="185">
        <f t="shared" ref="I81:N81" si="63">I82+I97</f>
        <v>1810.6999999999998</v>
      </c>
      <c r="J81" s="185">
        <f t="shared" ref="J81:K81" si="64">J82+J97</f>
        <v>939.2</v>
      </c>
      <c r="K81" s="185">
        <f t="shared" si="64"/>
        <v>2749.8999999999996</v>
      </c>
      <c r="L81" s="185">
        <f t="shared" si="63"/>
        <v>1807.6999999999998</v>
      </c>
      <c r="M81" s="185">
        <f t="shared" si="63"/>
        <v>930.1</v>
      </c>
      <c r="N81" s="185">
        <f t="shared" si="63"/>
        <v>2737.8</v>
      </c>
    </row>
    <row r="82" spans="1:14" outlineLevel="2">
      <c r="A82" s="184" t="s">
        <v>37</v>
      </c>
      <c r="B82" s="182" t="s">
        <v>304</v>
      </c>
      <c r="C82" s="182" t="s">
        <v>38</v>
      </c>
      <c r="D82" s="182"/>
      <c r="E82" s="182"/>
      <c r="F82" s="185">
        <f>F83+F92</f>
        <v>3545</v>
      </c>
      <c r="G82" s="185">
        <f t="shared" ref="G82:H82" si="65">G83+G92</f>
        <v>0</v>
      </c>
      <c r="H82" s="185">
        <f t="shared" si="65"/>
        <v>3545</v>
      </c>
      <c r="I82" s="185">
        <f t="shared" ref="I82:N82" si="66">I83+I92</f>
        <v>1807.6999999999998</v>
      </c>
      <c r="J82" s="185">
        <f t="shared" ref="J82:K82" si="67">J83+J92</f>
        <v>939.2</v>
      </c>
      <c r="K82" s="185">
        <f t="shared" si="67"/>
        <v>2746.8999999999996</v>
      </c>
      <c r="L82" s="185">
        <f t="shared" si="66"/>
        <v>1804.6999999999998</v>
      </c>
      <c r="M82" s="185">
        <f t="shared" si="66"/>
        <v>930.1</v>
      </c>
      <c r="N82" s="185">
        <f t="shared" si="66"/>
        <v>2734.8</v>
      </c>
    </row>
    <row r="83" spans="1:14" ht="46.8" outlineLevel="3">
      <c r="A83" s="184" t="s">
        <v>278</v>
      </c>
      <c r="B83" s="182" t="s">
        <v>304</v>
      </c>
      <c r="C83" s="182" t="s">
        <v>38</v>
      </c>
      <c r="D83" s="182" t="s">
        <v>328</v>
      </c>
      <c r="E83" s="182"/>
      <c r="F83" s="185">
        <f>F84+F88</f>
        <v>1543</v>
      </c>
      <c r="G83" s="185">
        <f t="shared" ref="G83:H83" si="68">G84+G88</f>
        <v>0</v>
      </c>
      <c r="H83" s="185">
        <f t="shared" si="68"/>
        <v>1543</v>
      </c>
      <c r="I83" s="185">
        <f t="shared" ref="I83:N83" si="69">I84+I88</f>
        <v>1807.6999999999998</v>
      </c>
      <c r="J83" s="185">
        <f t="shared" ref="J83:K83" si="70">J84+J88</f>
        <v>939.2</v>
      </c>
      <c r="K83" s="185">
        <f t="shared" si="70"/>
        <v>2746.8999999999996</v>
      </c>
      <c r="L83" s="185">
        <f t="shared" si="69"/>
        <v>1804.6999999999998</v>
      </c>
      <c r="M83" s="185">
        <f t="shared" si="69"/>
        <v>930.1</v>
      </c>
      <c r="N83" s="185">
        <f t="shared" si="69"/>
        <v>2734.8</v>
      </c>
    </row>
    <row r="84" spans="1:14" outlineLevel="4">
      <c r="A84" s="184" t="s">
        <v>277</v>
      </c>
      <c r="B84" s="182" t="s">
        <v>304</v>
      </c>
      <c r="C84" s="182" t="s">
        <v>38</v>
      </c>
      <c r="D84" s="182" t="s">
        <v>329</v>
      </c>
      <c r="E84" s="182"/>
      <c r="F84" s="185">
        <f>F85</f>
        <v>1543</v>
      </c>
      <c r="G84" s="185">
        <f t="shared" ref="G84:H86" si="71">G85</f>
        <v>0</v>
      </c>
      <c r="H84" s="185">
        <f t="shared" si="71"/>
        <v>1543</v>
      </c>
      <c r="I84" s="185">
        <f t="shared" ref="I84:N86" si="72">I85</f>
        <v>1705.5</v>
      </c>
      <c r="J84" s="185">
        <f t="shared" si="72"/>
        <v>112.1</v>
      </c>
      <c r="K84" s="185">
        <f t="shared" si="72"/>
        <v>1817.6</v>
      </c>
      <c r="L84" s="185">
        <f t="shared" si="72"/>
        <v>1733.8</v>
      </c>
      <c r="M84" s="185">
        <f t="shared" si="72"/>
        <v>0</v>
      </c>
      <c r="N84" s="185">
        <f t="shared" si="72"/>
        <v>1733.8</v>
      </c>
    </row>
    <row r="85" spans="1:14" ht="93.6" outlineLevel="5">
      <c r="A85" s="189" t="s">
        <v>404</v>
      </c>
      <c r="B85" s="182" t="s">
        <v>304</v>
      </c>
      <c r="C85" s="182" t="s">
        <v>38</v>
      </c>
      <c r="D85" s="182" t="s">
        <v>330</v>
      </c>
      <c r="E85" s="182"/>
      <c r="F85" s="185">
        <f>F86</f>
        <v>1543</v>
      </c>
      <c r="G85" s="185">
        <f t="shared" si="71"/>
        <v>0</v>
      </c>
      <c r="H85" s="185">
        <f t="shared" si="71"/>
        <v>1543</v>
      </c>
      <c r="I85" s="185">
        <f t="shared" si="72"/>
        <v>1705.5</v>
      </c>
      <c r="J85" s="185">
        <f t="shared" si="72"/>
        <v>112.1</v>
      </c>
      <c r="K85" s="185">
        <f t="shared" si="72"/>
        <v>1817.6</v>
      </c>
      <c r="L85" s="185">
        <f t="shared" si="72"/>
        <v>1733.8</v>
      </c>
      <c r="M85" s="185">
        <f t="shared" si="72"/>
        <v>0</v>
      </c>
      <c r="N85" s="185">
        <f t="shared" si="72"/>
        <v>1733.8</v>
      </c>
    </row>
    <row r="86" spans="1:14" ht="46.8" outlineLevel="6">
      <c r="A86" s="184" t="s">
        <v>279</v>
      </c>
      <c r="B86" s="182" t="s">
        <v>304</v>
      </c>
      <c r="C86" s="182" t="s">
        <v>38</v>
      </c>
      <c r="D86" s="182" t="s">
        <v>405</v>
      </c>
      <c r="E86" s="182"/>
      <c r="F86" s="185">
        <f>F87</f>
        <v>1543</v>
      </c>
      <c r="G86" s="185">
        <f t="shared" si="71"/>
        <v>0</v>
      </c>
      <c r="H86" s="185">
        <f t="shared" si="71"/>
        <v>1543</v>
      </c>
      <c r="I86" s="185">
        <f t="shared" si="72"/>
        <v>1705.5</v>
      </c>
      <c r="J86" s="185">
        <f t="shared" si="72"/>
        <v>112.1</v>
      </c>
      <c r="K86" s="185">
        <f t="shared" si="72"/>
        <v>1817.6</v>
      </c>
      <c r="L86" s="185">
        <f t="shared" si="72"/>
        <v>1733.8</v>
      </c>
      <c r="M86" s="185">
        <f t="shared" si="72"/>
        <v>0</v>
      </c>
      <c r="N86" s="185">
        <f t="shared" si="72"/>
        <v>1733.8</v>
      </c>
    </row>
    <row r="87" spans="1:14" ht="31.2" outlineLevel="7">
      <c r="A87" s="186" t="s">
        <v>110</v>
      </c>
      <c r="B87" s="187" t="s">
        <v>304</v>
      </c>
      <c r="C87" s="187" t="s">
        <v>38</v>
      </c>
      <c r="D87" s="187" t="s">
        <v>405</v>
      </c>
      <c r="E87" s="187" t="s">
        <v>168</v>
      </c>
      <c r="F87" s="188">
        <v>1543</v>
      </c>
      <c r="G87" s="188"/>
      <c r="H87" s="188">
        <f>G87+F87</f>
        <v>1543</v>
      </c>
      <c r="I87" s="188">
        <v>1705.5</v>
      </c>
      <c r="J87" s="188">
        <v>112.1</v>
      </c>
      <c r="K87" s="188">
        <f>I87+J87</f>
        <v>1817.6</v>
      </c>
      <c r="L87" s="188">
        <v>1733.8</v>
      </c>
      <c r="M87" s="188">
        <v>0</v>
      </c>
      <c r="N87" s="188">
        <f>L87+M87</f>
        <v>1733.8</v>
      </c>
    </row>
    <row r="88" spans="1:14" outlineLevel="4">
      <c r="A88" s="184" t="s">
        <v>280</v>
      </c>
      <c r="B88" s="182" t="s">
        <v>304</v>
      </c>
      <c r="C88" s="182" t="s">
        <v>38</v>
      </c>
      <c r="D88" s="182" t="s">
        <v>331</v>
      </c>
      <c r="E88" s="182"/>
      <c r="F88" s="185">
        <f>F89</f>
        <v>0</v>
      </c>
      <c r="G88" s="185">
        <f t="shared" ref="G88:H90" si="73">G89</f>
        <v>0</v>
      </c>
      <c r="H88" s="185">
        <f t="shared" si="73"/>
        <v>0</v>
      </c>
      <c r="I88" s="185">
        <f t="shared" ref="I88:N90" si="74">I89</f>
        <v>102.19999999999993</v>
      </c>
      <c r="J88" s="185">
        <f t="shared" si="74"/>
        <v>827.1</v>
      </c>
      <c r="K88" s="185">
        <f t="shared" si="74"/>
        <v>929.3</v>
      </c>
      <c r="L88" s="185">
        <f t="shared" si="74"/>
        <v>70.899999999999977</v>
      </c>
      <c r="M88" s="185">
        <f t="shared" si="74"/>
        <v>930.1</v>
      </c>
      <c r="N88" s="185">
        <f t="shared" si="74"/>
        <v>1001</v>
      </c>
    </row>
    <row r="89" spans="1:14" ht="46.8" outlineLevel="5">
      <c r="A89" s="184" t="s">
        <v>332</v>
      </c>
      <c r="B89" s="182" t="s">
        <v>304</v>
      </c>
      <c r="C89" s="182" t="s">
        <v>38</v>
      </c>
      <c r="D89" s="182" t="s">
        <v>333</v>
      </c>
      <c r="E89" s="182"/>
      <c r="F89" s="185">
        <f>F90</f>
        <v>0</v>
      </c>
      <c r="G89" s="185">
        <f t="shared" si="73"/>
        <v>0</v>
      </c>
      <c r="H89" s="185">
        <f t="shared" si="73"/>
        <v>0</v>
      </c>
      <c r="I89" s="185">
        <f t="shared" si="74"/>
        <v>102.19999999999993</v>
      </c>
      <c r="J89" s="185">
        <f t="shared" si="74"/>
        <v>827.1</v>
      </c>
      <c r="K89" s="185">
        <f t="shared" si="74"/>
        <v>929.3</v>
      </c>
      <c r="L89" s="185">
        <f t="shared" si="74"/>
        <v>70.899999999999977</v>
      </c>
      <c r="M89" s="185">
        <f t="shared" si="74"/>
        <v>930.1</v>
      </c>
      <c r="N89" s="185">
        <f t="shared" si="74"/>
        <v>1001</v>
      </c>
    </row>
    <row r="90" spans="1:14" ht="31.2" outlineLevel="6">
      <c r="A90" s="184" t="s">
        <v>281</v>
      </c>
      <c r="B90" s="182" t="s">
        <v>304</v>
      </c>
      <c r="C90" s="182" t="s">
        <v>38</v>
      </c>
      <c r="D90" s="182" t="s">
        <v>406</v>
      </c>
      <c r="E90" s="182"/>
      <c r="F90" s="185">
        <f>F91</f>
        <v>0</v>
      </c>
      <c r="G90" s="185">
        <f t="shared" si="73"/>
        <v>0</v>
      </c>
      <c r="H90" s="185">
        <f t="shared" si="73"/>
        <v>0</v>
      </c>
      <c r="I90" s="185">
        <f t="shared" si="74"/>
        <v>102.19999999999993</v>
      </c>
      <c r="J90" s="185">
        <f t="shared" si="74"/>
        <v>827.1</v>
      </c>
      <c r="K90" s="185">
        <f t="shared" si="74"/>
        <v>929.3</v>
      </c>
      <c r="L90" s="185">
        <f t="shared" si="74"/>
        <v>70.899999999999977</v>
      </c>
      <c r="M90" s="185">
        <f t="shared" si="74"/>
        <v>930.1</v>
      </c>
      <c r="N90" s="185">
        <f t="shared" si="74"/>
        <v>1001</v>
      </c>
    </row>
    <row r="91" spans="1:14" ht="31.2" outlineLevel="7">
      <c r="A91" s="186" t="s">
        <v>110</v>
      </c>
      <c r="B91" s="187" t="s">
        <v>304</v>
      </c>
      <c r="C91" s="187" t="s">
        <v>38</v>
      </c>
      <c r="D91" s="187" t="s">
        <v>406</v>
      </c>
      <c r="E91" s="187" t="s">
        <v>168</v>
      </c>
      <c r="F91" s="188">
        <v>0</v>
      </c>
      <c r="G91" s="188"/>
      <c r="H91" s="188">
        <f>G91+F91</f>
        <v>0</v>
      </c>
      <c r="I91" s="188">
        <f>929.3-827.1</f>
        <v>102.19999999999993</v>
      </c>
      <c r="J91" s="188">
        <v>827.1</v>
      </c>
      <c r="K91" s="188">
        <f>I91+J91</f>
        <v>929.3</v>
      </c>
      <c r="L91" s="188">
        <f>885.9-815</f>
        <v>70.899999999999977</v>
      </c>
      <c r="M91" s="188">
        <v>930.1</v>
      </c>
      <c r="N91" s="188">
        <f>L91+M91</f>
        <v>1001</v>
      </c>
    </row>
    <row r="92" spans="1:14" ht="109.2" outlineLevel="3">
      <c r="A92" s="189" t="s">
        <v>282</v>
      </c>
      <c r="B92" s="182" t="s">
        <v>304</v>
      </c>
      <c r="C92" s="182" t="s">
        <v>38</v>
      </c>
      <c r="D92" s="182" t="s">
        <v>334</v>
      </c>
      <c r="E92" s="182"/>
      <c r="F92" s="185">
        <f>F93</f>
        <v>2002</v>
      </c>
      <c r="G92" s="185">
        <f t="shared" ref="G92:H95" si="75">G93</f>
        <v>0</v>
      </c>
      <c r="H92" s="185">
        <f t="shared" si="75"/>
        <v>2002</v>
      </c>
      <c r="I92" s="185">
        <f t="shared" ref="I92:N95" si="76">I93</f>
        <v>0</v>
      </c>
      <c r="J92" s="185">
        <f t="shared" si="76"/>
        <v>0</v>
      </c>
      <c r="K92" s="185">
        <f t="shared" si="76"/>
        <v>0</v>
      </c>
      <c r="L92" s="185">
        <f t="shared" si="76"/>
        <v>0</v>
      </c>
      <c r="M92" s="185">
        <f t="shared" si="76"/>
        <v>0</v>
      </c>
      <c r="N92" s="185">
        <f t="shared" si="76"/>
        <v>0</v>
      </c>
    </row>
    <row r="93" spans="1:14" outlineLevel="4">
      <c r="A93" s="184" t="s">
        <v>277</v>
      </c>
      <c r="B93" s="182" t="s">
        <v>304</v>
      </c>
      <c r="C93" s="182" t="s">
        <v>38</v>
      </c>
      <c r="D93" s="182" t="s">
        <v>335</v>
      </c>
      <c r="E93" s="182"/>
      <c r="F93" s="185">
        <f>F94</f>
        <v>2002</v>
      </c>
      <c r="G93" s="185">
        <f t="shared" si="75"/>
        <v>0</v>
      </c>
      <c r="H93" s="185">
        <f t="shared" si="75"/>
        <v>2002</v>
      </c>
      <c r="I93" s="185">
        <f t="shared" si="76"/>
        <v>0</v>
      </c>
      <c r="J93" s="185">
        <f t="shared" si="76"/>
        <v>0</v>
      </c>
      <c r="K93" s="185">
        <f t="shared" si="76"/>
        <v>0</v>
      </c>
      <c r="L93" s="185">
        <f t="shared" si="76"/>
        <v>0</v>
      </c>
      <c r="M93" s="185">
        <f t="shared" si="76"/>
        <v>0</v>
      </c>
      <c r="N93" s="185">
        <f t="shared" si="76"/>
        <v>0</v>
      </c>
    </row>
    <row r="94" spans="1:14" ht="78" outlineLevel="5">
      <c r="A94" s="184" t="s">
        <v>336</v>
      </c>
      <c r="B94" s="182" t="s">
        <v>304</v>
      </c>
      <c r="C94" s="182" t="s">
        <v>38</v>
      </c>
      <c r="D94" s="182" t="s">
        <v>337</v>
      </c>
      <c r="E94" s="182"/>
      <c r="F94" s="185">
        <f>F95</f>
        <v>2002</v>
      </c>
      <c r="G94" s="185">
        <f t="shared" si="75"/>
        <v>0</v>
      </c>
      <c r="H94" s="185">
        <f t="shared" si="75"/>
        <v>2002</v>
      </c>
      <c r="I94" s="185">
        <f t="shared" si="76"/>
        <v>0</v>
      </c>
      <c r="J94" s="185">
        <f t="shared" si="76"/>
        <v>0</v>
      </c>
      <c r="K94" s="185">
        <f t="shared" si="76"/>
        <v>0</v>
      </c>
      <c r="L94" s="185">
        <f t="shared" si="76"/>
        <v>0</v>
      </c>
      <c r="M94" s="185">
        <f t="shared" si="76"/>
        <v>0</v>
      </c>
      <c r="N94" s="185">
        <f t="shared" si="76"/>
        <v>0</v>
      </c>
    </row>
    <row r="95" spans="1:14" ht="62.4" outlineLevel="6">
      <c r="A95" s="184" t="s">
        <v>338</v>
      </c>
      <c r="B95" s="182" t="s">
        <v>304</v>
      </c>
      <c r="C95" s="182" t="s">
        <v>38</v>
      </c>
      <c r="D95" s="182" t="s">
        <v>339</v>
      </c>
      <c r="E95" s="182"/>
      <c r="F95" s="185">
        <f>F96</f>
        <v>2002</v>
      </c>
      <c r="G95" s="185">
        <f t="shared" si="75"/>
        <v>0</v>
      </c>
      <c r="H95" s="185">
        <f t="shared" si="75"/>
        <v>2002</v>
      </c>
      <c r="I95" s="185">
        <f t="shared" si="76"/>
        <v>0</v>
      </c>
      <c r="J95" s="185">
        <f t="shared" si="76"/>
        <v>0</v>
      </c>
      <c r="K95" s="185">
        <f t="shared" si="76"/>
        <v>0</v>
      </c>
      <c r="L95" s="185">
        <f t="shared" si="76"/>
        <v>0</v>
      </c>
      <c r="M95" s="185">
        <f t="shared" si="76"/>
        <v>0</v>
      </c>
      <c r="N95" s="185">
        <f t="shared" si="76"/>
        <v>0</v>
      </c>
    </row>
    <row r="96" spans="1:14" ht="31.2" outlineLevel="7">
      <c r="A96" s="186" t="s">
        <v>110</v>
      </c>
      <c r="B96" s="187" t="s">
        <v>304</v>
      </c>
      <c r="C96" s="187" t="s">
        <v>38</v>
      </c>
      <c r="D96" s="187" t="s">
        <v>339</v>
      </c>
      <c r="E96" s="187" t="s">
        <v>168</v>
      </c>
      <c r="F96" s="188">
        <v>2002</v>
      </c>
      <c r="G96" s="188"/>
      <c r="H96" s="188">
        <f>G96+F96</f>
        <v>2002</v>
      </c>
      <c r="I96" s="188">
        <v>0</v>
      </c>
      <c r="J96" s="188">
        <v>0</v>
      </c>
      <c r="K96" s="188">
        <f>I96+J96</f>
        <v>0</v>
      </c>
      <c r="L96" s="188">
        <v>0</v>
      </c>
      <c r="M96" s="188">
        <v>0</v>
      </c>
      <c r="N96" s="188">
        <f>L96+M96</f>
        <v>0</v>
      </c>
    </row>
    <row r="97" spans="1:14" outlineLevel="2">
      <c r="A97" s="184" t="s">
        <v>39</v>
      </c>
      <c r="B97" s="182" t="s">
        <v>304</v>
      </c>
      <c r="C97" s="182" t="s">
        <v>40</v>
      </c>
      <c r="D97" s="182"/>
      <c r="E97" s="182"/>
      <c r="F97" s="185">
        <f>F98+F103</f>
        <v>11</v>
      </c>
      <c r="G97" s="185">
        <f t="shared" ref="G97:H97" si="77">G98+G103</f>
        <v>0</v>
      </c>
      <c r="H97" s="185">
        <f t="shared" si="77"/>
        <v>11</v>
      </c>
      <c r="I97" s="185">
        <f t="shared" ref="I97:N97" si="78">I98+I103</f>
        <v>3</v>
      </c>
      <c r="J97" s="185">
        <f t="shared" ref="J97:K97" si="79">J98+J103</f>
        <v>0</v>
      </c>
      <c r="K97" s="185">
        <f t="shared" si="79"/>
        <v>3</v>
      </c>
      <c r="L97" s="185">
        <f t="shared" si="78"/>
        <v>3</v>
      </c>
      <c r="M97" s="185">
        <f t="shared" si="78"/>
        <v>0</v>
      </c>
      <c r="N97" s="185">
        <f t="shared" si="78"/>
        <v>3</v>
      </c>
    </row>
    <row r="98" spans="1:14" ht="78" outlineLevel="3">
      <c r="A98" s="184" t="s">
        <v>340</v>
      </c>
      <c r="B98" s="182" t="s">
        <v>304</v>
      </c>
      <c r="C98" s="182" t="s">
        <v>40</v>
      </c>
      <c r="D98" s="182" t="s">
        <v>341</v>
      </c>
      <c r="E98" s="182"/>
      <c r="F98" s="185">
        <f>F99</f>
        <v>3</v>
      </c>
      <c r="G98" s="185">
        <f t="shared" ref="G98:H101" si="80">G99</f>
        <v>0</v>
      </c>
      <c r="H98" s="185">
        <f t="shared" si="80"/>
        <v>3</v>
      </c>
      <c r="I98" s="185">
        <f t="shared" ref="I98:N101" si="81">I99</f>
        <v>3</v>
      </c>
      <c r="J98" s="185">
        <f t="shared" si="81"/>
        <v>0</v>
      </c>
      <c r="K98" s="185">
        <f t="shared" si="81"/>
        <v>3</v>
      </c>
      <c r="L98" s="185">
        <f t="shared" si="81"/>
        <v>3</v>
      </c>
      <c r="M98" s="185">
        <f t="shared" si="81"/>
        <v>0</v>
      </c>
      <c r="N98" s="185">
        <f t="shared" si="81"/>
        <v>3</v>
      </c>
    </row>
    <row r="99" spans="1:14" outlineLevel="4">
      <c r="A99" s="184" t="s">
        <v>277</v>
      </c>
      <c r="B99" s="182" t="s">
        <v>304</v>
      </c>
      <c r="C99" s="182" t="s">
        <v>40</v>
      </c>
      <c r="D99" s="182" t="s">
        <v>342</v>
      </c>
      <c r="E99" s="182"/>
      <c r="F99" s="185">
        <f>F100</f>
        <v>3</v>
      </c>
      <c r="G99" s="185">
        <f t="shared" si="80"/>
        <v>0</v>
      </c>
      <c r="H99" s="185">
        <f t="shared" si="80"/>
        <v>3</v>
      </c>
      <c r="I99" s="185">
        <f t="shared" si="81"/>
        <v>3</v>
      </c>
      <c r="J99" s="185">
        <f t="shared" si="81"/>
        <v>0</v>
      </c>
      <c r="K99" s="185">
        <f t="shared" si="81"/>
        <v>3</v>
      </c>
      <c r="L99" s="185">
        <f t="shared" si="81"/>
        <v>3</v>
      </c>
      <c r="M99" s="185">
        <f t="shared" si="81"/>
        <v>0</v>
      </c>
      <c r="N99" s="185">
        <f t="shared" si="81"/>
        <v>3</v>
      </c>
    </row>
    <row r="100" spans="1:14" ht="62.4" outlineLevel="5">
      <c r="A100" s="184" t="s">
        <v>343</v>
      </c>
      <c r="B100" s="182" t="s">
        <v>304</v>
      </c>
      <c r="C100" s="182" t="s">
        <v>40</v>
      </c>
      <c r="D100" s="182" t="s">
        <v>344</v>
      </c>
      <c r="E100" s="182"/>
      <c r="F100" s="185">
        <f>F101</f>
        <v>3</v>
      </c>
      <c r="G100" s="185">
        <f t="shared" si="80"/>
        <v>0</v>
      </c>
      <c r="H100" s="185">
        <f t="shared" si="80"/>
        <v>3</v>
      </c>
      <c r="I100" s="185">
        <f t="shared" si="81"/>
        <v>3</v>
      </c>
      <c r="J100" s="185">
        <f t="shared" si="81"/>
        <v>0</v>
      </c>
      <c r="K100" s="185">
        <f t="shared" si="81"/>
        <v>3</v>
      </c>
      <c r="L100" s="185">
        <f t="shared" si="81"/>
        <v>3</v>
      </c>
      <c r="M100" s="185">
        <f t="shared" si="81"/>
        <v>0</v>
      </c>
      <c r="N100" s="185">
        <f t="shared" si="81"/>
        <v>3</v>
      </c>
    </row>
    <row r="101" spans="1:14" ht="62.4" outlineLevel="6">
      <c r="A101" s="184" t="s">
        <v>283</v>
      </c>
      <c r="B101" s="182" t="s">
        <v>304</v>
      </c>
      <c r="C101" s="182" t="s">
        <v>40</v>
      </c>
      <c r="D101" s="182" t="s">
        <v>345</v>
      </c>
      <c r="E101" s="182"/>
      <c r="F101" s="185">
        <f>F102</f>
        <v>3</v>
      </c>
      <c r="G101" s="185">
        <f t="shared" si="80"/>
        <v>0</v>
      </c>
      <c r="H101" s="185">
        <f t="shared" si="80"/>
        <v>3</v>
      </c>
      <c r="I101" s="185">
        <f t="shared" si="81"/>
        <v>3</v>
      </c>
      <c r="J101" s="185">
        <f t="shared" si="81"/>
        <v>0</v>
      </c>
      <c r="K101" s="185">
        <f t="shared" si="81"/>
        <v>3</v>
      </c>
      <c r="L101" s="185">
        <f t="shared" si="81"/>
        <v>3</v>
      </c>
      <c r="M101" s="185">
        <f t="shared" si="81"/>
        <v>0</v>
      </c>
      <c r="N101" s="185">
        <f t="shared" si="81"/>
        <v>3</v>
      </c>
    </row>
    <row r="102" spans="1:14" ht="31.2" outlineLevel="7">
      <c r="A102" s="186" t="s">
        <v>110</v>
      </c>
      <c r="B102" s="187" t="s">
        <v>304</v>
      </c>
      <c r="C102" s="187" t="s">
        <v>40</v>
      </c>
      <c r="D102" s="187" t="s">
        <v>345</v>
      </c>
      <c r="E102" s="187" t="s">
        <v>168</v>
      </c>
      <c r="F102" s="188">
        <v>3</v>
      </c>
      <c r="G102" s="188"/>
      <c r="H102" s="188">
        <f>G102+F102</f>
        <v>3</v>
      </c>
      <c r="I102" s="188">
        <v>3</v>
      </c>
      <c r="J102" s="188">
        <v>0</v>
      </c>
      <c r="K102" s="188">
        <f>I102+J102</f>
        <v>3</v>
      </c>
      <c r="L102" s="188">
        <v>3</v>
      </c>
      <c r="M102" s="188">
        <v>0</v>
      </c>
      <c r="N102" s="188">
        <f>L102+M102</f>
        <v>3</v>
      </c>
    </row>
    <row r="103" spans="1:14" ht="46.8" outlineLevel="3">
      <c r="A103" s="184" t="s">
        <v>111</v>
      </c>
      <c r="B103" s="182" t="s">
        <v>304</v>
      </c>
      <c r="C103" s="182" t="s">
        <v>40</v>
      </c>
      <c r="D103" s="182" t="s">
        <v>314</v>
      </c>
      <c r="E103" s="182"/>
      <c r="F103" s="185">
        <f>F104</f>
        <v>8</v>
      </c>
      <c r="G103" s="185">
        <f t="shared" ref="G103:H106" si="82">G104</f>
        <v>0</v>
      </c>
      <c r="H103" s="185">
        <f t="shared" si="82"/>
        <v>8</v>
      </c>
      <c r="I103" s="185">
        <f t="shared" ref="I103:N106" si="83">I104</f>
        <v>0</v>
      </c>
      <c r="J103" s="185">
        <f t="shared" si="83"/>
        <v>0</v>
      </c>
      <c r="K103" s="185">
        <f t="shared" si="83"/>
        <v>0</v>
      </c>
      <c r="L103" s="185">
        <f t="shared" si="83"/>
        <v>0</v>
      </c>
      <c r="M103" s="185">
        <f t="shared" si="83"/>
        <v>0</v>
      </c>
      <c r="N103" s="185">
        <f t="shared" si="83"/>
        <v>0</v>
      </c>
    </row>
    <row r="104" spans="1:14" outlineLevel="4">
      <c r="A104" s="184" t="s">
        <v>80</v>
      </c>
      <c r="B104" s="182" t="s">
        <v>304</v>
      </c>
      <c r="C104" s="182" t="s">
        <v>40</v>
      </c>
      <c r="D104" s="182" t="s">
        <v>315</v>
      </c>
      <c r="E104" s="182"/>
      <c r="F104" s="185">
        <f>F105</f>
        <v>8</v>
      </c>
      <c r="G104" s="185">
        <f t="shared" si="82"/>
        <v>0</v>
      </c>
      <c r="H104" s="185">
        <f t="shared" si="82"/>
        <v>8</v>
      </c>
      <c r="I104" s="185">
        <f t="shared" si="83"/>
        <v>0</v>
      </c>
      <c r="J104" s="185">
        <f t="shared" si="83"/>
        <v>0</v>
      </c>
      <c r="K104" s="185">
        <f t="shared" si="83"/>
        <v>0</v>
      </c>
      <c r="L104" s="185">
        <f t="shared" si="83"/>
        <v>0</v>
      </c>
      <c r="M104" s="185">
        <f t="shared" si="83"/>
        <v>0</v>
      </c>
      <c r="N104" s="185">
        <f t="shared" si="83"/>
        <v>0</v>
      </c>
    </row>
    <row r="105" spans="1:14" outlineLevel="5">
      <c r="A105" s="184" t="s">
        <v>80</v>
      </c>
      <c r="B105" s="182" t="s">
        <v>304</v>
      </c>
      <c r="C105" s="182" t="s">
        <v>40</v>
      </c>
      <c r="D105" s="182" t="s">
        <v>316</v>
      </c>
      <c r="E105" s="182"/>
      <c r="F105" s="185">
        <f>F106</f>
        <v>8</v>
      </c>
      <c r="G105" s="185">
        <f t="shared" si="82"/>
        <v>0</v>
      </c>
      <c r="H105" s="185">
        <f t="shared" si="82"/>
        <v>8</v>
      </c>
      <c r="I105" s="185">
        <f t="shared" si="83"/>
        <v>0</v>
      </c>
      <c r="J105" s="185">
        <f t="shared" si="83"/>
        <v>0</v>
      </c>
      <c r="K105" s="185">
        <f t="shared" si="83"/>
        <v>0</v>
      </c>
      <c r="L105" s="185">
        <f t="shared" si="83"/>
        <v>0</v>
      </c>
      <c r="M105" s="185">
        <f t="shared" si="83"/>
        <v>0</v>
      </c>
      <c r="N105" s="185">
        <f t="shared" si="83"/>
        <v>0</v>
      </c>
    </row>
    <row r="106" spans="1:14" ht="31.2" outlineLevel="6">
      <c r="A106" s="184" t="s">
        <v>407</v>
      </c>
      <c r="B106" s="182" t="s">
        <v>304</v>
      </c>
      <c r="C106" s="182" t="s">
        <v>40</v>
      </c>
      <c r="D106" s="182" t="s">
        <v>293</v>
      </c>
      <c r="E106" s="182"/>
      <c r="F106" s="185">
        <f>F107</f>
        <v>8</v>
      </c>
      <c r="G106" s="185">
        <f t="shared" si="82"/>
        <v>0</v>
      </c>
      <c r="H106" s="185">
        <f t="shared" si="82"/>
        <v>8</v>
      </c>
      <c r="I106" s="185">
        <f t="shared" si="83"/>
        <v>0</v>
      </c>
      <c r="J106" s="185">
        <f t="shared" si="83"/>
        <v>0</v>
      </c>
      <c r="K106" s="185">
        <f t="shared" si="83"/>
        <v>0</v>
      </c>
      <c r="L106" s="185">
        <f t="shared" si="83"/>
        <v>0</v>
      </c>
      <c r="M106" s="185">
        <f t="shared" si="83"/>
        <v>0</v>
      </c>
      <c r="N106" s="185">
        <f t="shared" si="83"/>
        <v>0</v>
      </c>
    </row>
    <row r="107" spans="1:14" ht="31.2" outlineLevel="7">
      <c r="A107" s="186" t="s">
        <v>110</v>
      </c>
      <c r="B107" s="187" t="s">
        <v>304</v>
      </c>
      <c r="C107" s="187" t="s">
        <v>40</v>
      </c>
      <c r="D107" s="187" t="s">
        <v>293</v>
      </c>
      <c r="E107" s="187" t="s">
        <v>168</v>
      </c>
      <c r="F107" s="188">
        <v>8</v>
      </c>
      <c r="G107" s="188"/>
      <c r="H107" s="188">
        <f>G107+F107</f>
        <v>8</v>
      </c>
      <c r="I107" s="188">
        <v>0</v>
      </c>
      <c r="J107" s="188">
        <v>0</v>
      </c>
      <c r="K107" s="188">
        <f>I107+J107</f>
        <v>0</v>
      </c>
      <c r="L107" s="188">
        <v>0</v>
      </c>
      <c r="M107" s="188">
        <v>0</v>
      </c>
      <c r="N107" s="188">
        <f>L107+M107</f>
        <v>0</v>
      </c>
    </row>
    <row r="108" spans="1:14" outlineLevel="1">
      <c r="A108" s="184" t="s">
        <v>41</v>
      </c>
      <c r="B108" s="182" t="s">
        <v>304</v>
      </c>
      <c r="C108" s="182" t="s">
        <v>42</v>
      </c>
      <c r="D108" s="182"/>
      <c r="E108" s="182"/>
      <c r="F108" s="185">
        <f>F109+F117+F132</f>
        <v>6283.7999999999993</v>
      </c>
      <c r="G108" s="185">
        <f t="shared" ref="G108:H108" si="84">G109+G117+G132</f>
        <v>33</v>
      </c>
      <c r="H108" s="185">
        <f t="shared" si="84"/>
        <v>6316.7999999999993</v>
      </c>
      <c r="I108" s="185">
        <f t="shared" ref="I108:N108" si="85">I109+I117+I132</f>
        <v>1423.0000000000014</v>
      </c>
      <c r="J108" s="185">
        <f t="shared" ref="J108:K108" si="86">J109+J117+J132</f>
        <v>12842.6</v>
      </c>
      <c r="K108" s="185">
        <f t="shared" si="86"/>
        <v>14265.600000000002</v>
      </c>
      <c r="L108" s="185">
        <f t="shared" si="85"/>
        <v>716.7</v>
      </c>
      <c r="M108" s="185">
        <f t="shared" si="85"/>
        <v>0</v>
      </c>
      <c r="N108" s="185">
        <f t="shared" si="85"/>
        <v>716.7</v>
      </c>
    </row>
    <row r="109" spans="1:14" outlineLevel="2">
      <c r="A109" s="184" t="s">
        <v>43</v>
      </c>
      <c r="B109" s="182" t="s">
        <v>304</v>
      </c>
      <c r="C109" s="182" t="s">
        <v>44</v>
      </c>
      <c r="D109" s="182"/>
      <c r="E109" s="182"/>
      <c r="F109" s="185">
        <f>F110</f>
        <v>1021.5</v>
      </c>
      <c r="G109" s="185">
        <f t="shared" ref="G109:H111" si="87">G110</f>
        <v>0</v>
      </c>
      <c r="H109" s="185">
        <f t="shared" si="87"/>
        <v>1021.5</v>
      </c>
      <c r="I109" s="185">
        <f t="shared" ref="I109:N111" si="88">I110</f>
        <v>211</v>
      </c>
      <c r="J109" s="185">
        <f t="shared" si="88"/>
        <v>0</v>
      </c>
      <c r="K109" s="185">
        <f t="shared" si="88"/>
        <v>211</v>
      </c>
      <c r="L109" s="185">
        <f t="shared" si="88"/>
        <v>218.5</v>
      </c>
      <c r="M109" s="185">
        <f t="shared" si="88"/>
        <v>0</v>
      </c>
      <c r="N109" s="185">
        <f t="shared" si="88"/>
        <v>218.5</v>
      </c>
    </row>
    <row r="110" spans="1:14" ht="46.8" outlineLevel="3">
      <c r="A110" s="184" t="s">
        <v>111</v>
      </c>
      <c r="B110" s="182" t="s">
        <v>304</v>
      </c>
      <c r="C110" s="182" t="s">
        <v>44</v>
      </c>
      <c r="D110" s="182" t="s">
        <v>314</v>
      </c>
      <c r="E110" s="182"/>
      <c r="F110" s="185">
        <f>F111</f>
        <v>1021.5</v>
      </c>
      <c r="G110" s="185">
        <f t="shared" si="87"/>
        <v>0</v>
      </c>
      <c r="H110" s="185">
        <f t="shared" si="87"/>
        <v>1021.5</v>
      </c>
      <c r="I110" s="185">
        <f t="shared" si="88"/>
        <v>211</v>
      </c>
      <c r="J110" s="185">
        <f t="shared" si="88"/>
        <v>0</v>
      </c>
      <c r="K110" s="185">
        <f t="shared" si="88"/>
        <v>211</v>
      </c>
      <c r="L110" s="185">
        <f t="shared" si="88"/>
        <v>218.5</v>
      </c>
      <c r="M110" s="185">
        <f t="shared" si="88"/>
        <v>0</v>
      </c>
      <c r="N110" s="185">
        <f t="shared" si="88"/>
        <v>218.5</v>
      </c>
    </row>
    <row r="111" spans="1:14" outlineLevel="4">
      <c r="A111" s="184" t="s">
        <v>80</v>
      </c>
      <c r="B111" s="182" t="s">
        <v>304</v>
      </c>
      <c r="C111" s="182" t="s">
        <v>44</v>
      </c>
      <c r="D111" s="182" t="s">
        <v>315</v>
      </c>
      <c r="E111" s="182"/>
      <c r="F111" s="185">
        <f>F112</f>
        <v>1021.5</v>
      </c>
      <c r="G111" s="185">
        <f t="shared" si="87"/>
        <v>0</v>
      </c>
      <c r="H111" s="185">
        <f t="shared" si="87"/>
        <v>1021.5</v>
      </c>
      <c r="I111" s="185">
        <f t="shared" si="88"/>
        <v>211</v>
      </c>
      <c r="J111" s="185">
        <f t="shared" si="88"/>
        <v>0</v>
      </c>
      <c r="K111" s="185">
        <f t="shared" si="88"/>
        <v>211</v>
      </c>
      <c r="L111" s="185">
        <f t="shared" si="88"/>
        <v>218.5</v>
      </c>
      <c r="M111" s="185">
        <f t="shared" si="88"/>
        <v>0</v>
      </c>
      <c r="N111" s="185">
        <f t="shared" si="88"/>
        <v>218.5</v>
      </c>
    </row>
    <row r="112" spans="1:14" outlineLevel="5">
      <c r="A112" s="184" t="s">
        <v>80</v>
      </c>
      <c r="B112" s="182" t="s">
        <v>304</v>
      </c>
      <c r="C112" s="182" t="s">
        <v>44</v>
      </c>
      <c r="D112" s="182" t="s">
        <v>316</v>
      </c>
      <c r="E112" s="182"/>
      <c r="F112" s="185">
        <f>F113+F115</f>
        <v>1021.5</v>
      </c>
      <c r="G112" s="185">
        <f t="shared" ref="G112:H112" si="89">G113+G115</f>
        <v>0</v>
      </c>
      <c r="H112" s="185">
        <f t="shared" si="89"/>
        <v>1021.5</v>
      </c>
      <c r="I112" s="185">
        <f t="shared" ref="I112:N112" si="90">I113+I115</f>
        <v>211</v>
      </c>
      <c r="J112" s="185">
        <f t="shared" ref="J112:K112" si="91">J113+J115</f>
        <v>0</v>
      </c>
      <c r="K112" s="185">
        <f t="shared" si="91"/>
        <v>211</v>
      </c>
      <c r="L112" s="185">
        <f t="shared" si="90"/>
        <v>218.5</v>
      </c>
      <c r="M112" s="185">
        <f t="shared" si="90"/>
        <v>0</v>
      </c>
      <c r="N112" s="185">
        <f t="shared" si="90"/>
        <v>218.5</v>
      </c>
    </row>
    <row r="113" spans="1:14" ht="31.2" outlineLevel="6">
      <c r="A113" s="184" t="s">
        <v>294</v>
      </c>
      <c r="B113" s="182" t="s">
        <v>304</v>
      </c>
      <c r="C113" s="182" t="s">
        <v>44</v>
      </c>
      <c r="D113" s="182" t="s">
        <v>346</v>
      </c>
      <c r="E113" s="182"/>
      <c r="F113" s="185">
        <f>F114</f>
        <v>21.5</v>
      </c>
      <c r="G113" s="185">
        <f t="shared" ref="G113:H113" si="92">G114</f>
        <v>0</v>
      </c>
      <c r="H113" s="185">
        <f t="shared" si="92"/>
        <v>21.5</v>
      </c>
      <c r="I113" s="185">
        <f t="shared" ref="I113:N113" si="93">I114</f>
        <v>11</v>
      </c>
      <c r="J113" s="185">
        <f t="shared" si="93"/>
        <v>0</v>
      </c>
      <c r="K113" s="185">
        <f t="shared" si="93"/>
        <v>11</v>
      </c>
      <c r="L113" s="185">
        <f t="shared" si="93"/>
        <v>18.5</v>
      </c>
      <c r="M113" s="185">
        <f t="shared" si="93"/>
        <v>0</v>
      </c>
      <c r="N113" s="185">
        <f t="shared" si="93"/>
        <v>18.5</v>
      </c>
    </row>
    <row r="114" spans="1:14" ht="31.2" outlineLevel="7">
      <c r="A114" s="186" t="s">
        <v>110</v>
      </c>
      <c r="B114" s="187" t="s">
        <v>304</v>
      </c>
      <c r="C114" s="187" t="s">
        <v>44</v>
      </c>
      <c r="D114" s="187" t="s">
        <v>346</v>
      </c>
      <c r="E114" s="187" t="s">
        <v>168</v>
      </c>
      <c r="F114" s="188">
        <v>21.5</v>
      </c>
      <c r="G114" s="188"/>
      <c r="H114" s="188">
        <f>G114+F114</f>
        <v>21.5</v>
      </c>
      <c r="I114" s="188">
        <v>11</v>
      </c>
      <c r="J114" s="188">
        <v>0</v>
      </c>
      <c r="K114" s="188">
        <f>I114+J114</f>
        <v>11</v>
      </c>
      <c r="L114" s="188">
        <v>18.5</v>
      </c>
      <c r="M114" s="188">
        <v>0</v>
      </c>
      <c r="N114" s="188">
        <f>L114+M114</f>
        <v>18.5</v>
      </c>
    </row>
    <row r="115" spans="1:14" ht="78" outlineLevel="6">
      <c r="A115" s="184" t="s">
        <v>295</v>
      </c>
      <c r="B115" s="182" t="s">
        <v>304</v>
      </c>
      <c r="C115" s="182" t="s">
        <v>44</v>
      </c>
      <c r="D115" s="182" t="s">
        <v>347</v>
      </c>
      <c r="E115" s="182"/>
      <c r="F115" s="185">
        <f>F116</f>
        <v>1000</v>
      </c>
      <c r="G115" s="185">
        <f t="shared" ref="G115:H115" si="94">G116</f>
        <v>0</v>
      </c>
      <c r="H115" s="185">
        <f t="shared" si="94"/>
        <v>1000</v>
      </c>
      <c r="I115" s="185">
        <v>200</v>
      </c>
      <c r="J115" s="185">
        <f>J116</f>
        <v>0</v>
      </c>
      <c r="K115" s="185">
        <v>200</v>
      </c>
      <c r="L115" s="185">
        <v>200</v>
      </c>
      <c r="M115" s="185">
        <f>M116</f>
        <v>0</v>
      </c>
      <c r="N115" s="185">
        <v>200</v>
      </c>
    </row>
    <row r="116" spans="1:14" ht="31.2" outlineLevel="7">
      <c r="A116" s="186" t="s">
        <v>110</v>
      </c>
      <c r="B116" s="187" t="s">
        <v>304</v>
      </c>
      <c r="C116" s="187" t="s">
        <v>44</v>
      </c>
      <c r="D116" s="187" t="s">
        <v>347</v>
      </c>
      <c r="E116" s="187" t="s">
        <v>168</v>
      </c>
      <c r="F116" s="188">
        <v>1000</v>
      </c>
      <c r="G116" s="188"/>
      <c r="H116" s="188">
        <f>G116+F116</f>
        <v>1000</v>
      </c>
      <c r="I116" s="188">
        <v>200</v>
      </c>
      <c r="J116" s="188">
        <v>0</v>
      </c>
      <c r="K116" s="188">
        <f>I116+J116</f>
        <v>200</v>
      </c>
      <c r="L116" s="188">
        <v>200</v>
      </c>
      <c r="M116" s="188">
        <v>0</v>
      </c>
      <c r="N116" s="188">
        <f>L116+M116</f>
        <v>200</v>
      </c>
    </row>
    <row r="117" spans="1:14" outlineLevel="2">
      <c r="A117" s="184" t="s">
        <v>45</v>
      </c>
      <c r="B117" s="182" t="s">
        <v>304</v>
      </c>
      <c r="C117" s="182" t="s">
        <v>46</v>
      </c>
      <c r="D117" s="182"/>
      <c r="E117" s="182"/>
      <c r="F117" s="185">
        <f>F118+F127</f>
        <v>979.4</v>
      </c>
      <c r="G117" s="185">
        <f t="shared" ref="G117:H117" si="95">G118+G127</f>
        <v>33</v>
      </c>
      <c r="H117" s="185">
        <f t="shared" si="95"/>
        <v>1012.4</v>
      </c>
      <c r="I117" s="185">
        <f>I118+I127</f>
        <v>472.60000000000144</v>
      </c>
      <c r="J117" s="185">
        <f t="shared" ref="J117:K117" si="96">J118+J127</f>
        <v>12842.6</v>
      </c>
      <c r="K117" s="185">
        <f t="shared" si="96"/>
        <v>13315.200000000003</v>
      </c>
      <c r="L117" s="185">
        <f t="shared" ref="L117" si="97">L118+L127</f>
        <v>11.2</v>
      </c>
      <c r="M117" s="185">
        <f t="shared" ref="M117" si="98">M118+M127</f>
        <v>0</v>
      </c>
      <c r="N117" s="185">
        <f t="shared" ref="N117" si="99">N118+N127</f>
        <v>11.2</v>
      </c>
    </row>
    <row r="118" spans="1:14" ht="46.8" outlineLevel="3">
      <c r="A118" s="184" t="s">
        <v>284</v>
      </c>
      <c r="B118" s="182" t="s">
        <v>304</v>
      </c>
      <c r="C118" s="182" t="s">
        <v>46</v>
      </c>
      <c r="D118" s="182" t="s">
        <v>348</v>
      </c>
      <c r="E118" s="182"/>
      <c r="F118" s="185">
        <f>F119+F123</f>
        <v>350.5</v>
      </c>
      <c r="G118" s="185">
        <f t="shared" ref="G118:H118" si="100">G119+G123</f>
        <v>33</v>
      </c>
      <c r="H118" s="185">
        <f t="shared" si="100"/>
        <v>383.5</v>
      </c>
      <c r="I118" s="185">
        <f t="shared" ref="I118:N118" si="101">I119+I123</f>
        <v>472.60000000000144</v>
      </c>
      <c r="J118" s="185">
        <f t="shared" ref="J118:K118" si="102">J119+J123</f>
        <v>12842.6</v>
      </c>
      <c r="K118" s="185">
        <f t="shared" si="102"/>
        <v>13315.200000000003</v>
      </c>
      <c r="L118" s="185">
        <f t="shared" si="101"/>
        <v>11.2</v>
      </c>
      <c r="M118" s="185">
        <f t="shared" si="101"/>
        <v>0</v>
      </c>
      <c r="N118" s="185">
        <f t="shared" si="101"/>
        <v>11.2</v>
      </c>
    </row>
    <row r="119" spans="1:14" outlineLevel="4">
      <c r="A119" s="184" t="s">
        <v>277</v>
      </c>
      <c r="B119" s="182" t="s">
        <v>304</v>
      </c>
      <c r="C119" s="182" t="s">
        <v>46</v>
      </c>
      <c r="D119" s="182" t="s">
        <v>349</v>
      </c>
      <c r="E119" s="182"/>
      <c r="F119" s="185">
        <f>F120</f>
        <v>350.5</v>
      </c>
      <c r="G119" s="185">
        <f t="shared" ref="G119:H121" si="103">G120</f>
        <v>33</v>
      </c>
      <c r="H119" s="185">
        <f t="shared" si="103"/>
        <v>383.5</v>
      </c>
      <c r="I119" s="185">
        <f t="shared" ref="I119:N121" si="104">I120</f>
        <v>400.7</v>
      </c>
      <c r="J119" s="185">
        <f t="shared" si="104"/>
        <v>0</v>
      </c>
      <c r="K119" s="185">
        <f t="shared" si="104"/>
        <v>400.7</v>
      </c>
      <c r="L119" s="185">
        <f t="shared" si="104"/>
        <v>11.2</v>
      </c>
      <c r="M119" s="185">
        <f t="shared" si="104"/>
        <v>0</v>
      </c>
      <c r="N119" s="185">
        <f t="shared" si="104"/>
        <v>11.2</v>
      </c>
    </row>
    <row r="120" spans="1:14" ht="62.4" outlineLevel="5">
      <c r="A120" s="184" t="s">
        <v>350</v>
      </c>
      <c r="B120" s="182" t="s">
        <v>304</v>
      </c>
      <c r="C120" s="182" t="s">
        <v>46</v>
      </c>
      <c r="D120" s="182" t="s">
        <v>351</v>
      </c>
      <c r="E120" s="182"/>
      <c r="F120" s="185">
        <f>F121</f>
        <v>350.5</v>
      </c>
      <c r="G120" s="185">
        <f t="shared" si="103"/>
        <v>33</v>
      </c>
      <c r="H120" s="185">
        <f t="shared" si="103"/>
        <v>383.5</v>
      </c>
      <c r="I120" s="185">
        <f t="shared" si="104"/>
        <v>400.7</v>
      </c>
      <c r="J120" s="185">
        <f t="shared" si="104"/>
        <v>0</v>
      </c>
      <c r="K120" s="185">
        <f t="shared" si="104"/>
        <v>400.7</v>
      </c>
      <c r="L120" s="185">
        <f t="shared" si="104"/>
        <v>11.2</v>
      </c>
      <c r="M120" s="185">
        <f t="shared" si="104"/>
        <v>0</v>
      </c>
      <c r="N120" s="185">
        <f t="shared" si="104"/>
        <v>11.2</v>
      </c>
    </row>
    <row r="121" spans="1:14" ht="62.4" outlineLevel="6">
      <c r="A121" s="184" t="s">
        <v>188</v>
      </c>
      <c r="B121" s="182" t="s">
        <v>304</v>
      </c>
      <c r="C121" s="182" t="s">
        <v>46</v>
      </c>
      <c r="D121" s="182" t="s">
        <v>352</v>
      </c>
      <c r="E121" s="182"/>
      <c r="F121" s="185">
        <f>F122</f>
        <v>350.5</v>
      </c>
      <c r="G121" s="185">
        <f t="shared" si="103"/>
        <v>33</v>
      </c>
      <c r="H121" s="185">
        <f t="shared" si="103"/>
        <v>383.5</v>
      </c>
      <c r="I121" s="185">
        <f t="shared" si="104"/>
        <v>400.7</v>
      </c>
      <c r="J121" s="185">
        <f t="shared" si="104"/>
        <v>0</v>
      </c>
      <c r="K121" s="185">
        <f t="shared" si="104"/>
        <v>400.7</v>
      </c>
      <c r="L121" s="185">
        <f t="shared" si="104"/>
        <v>11.2</v>
      </c>
      <c r="M121" s="185">
        <f t="shared" si="104"/>
        <v>0</v>
      </c>
      <c r="N121" s="185">
        <f t="shared" si="104"/>
        <v>11.2</v>
      </c>
    </row>
    <row r="122" spans="1:14" ht="31.2" outlineLevel="7">
      <c r="A122" s="186" t="s">
        <v>110</v>
      </c>
      <c r="B122" s="187" t="s">
        <v>304</v>
      </c>
      <c r="C122" s="187" t="s">
        <v>46</v>
      </c>
      <c r="D122" s="187" t="s">
        <v>352</v>
      </c>
      <c r="E122" s="187" t="s">
        <v>168</v>
      </c>
      <c r="F122" s="188">
        <v>350.5</v>
      </c>
      <c r="G122" s="188">
        <v>33</v>
      </c>
      <c r="H122" s="188">
        <f>G122+F122</f>
        <v>383.5</v>
      </c>
      <c r="I122" s="188">
        <v>400.7</v>
      </c>
      <c r="J122" s="188">
        <v>0</v>
      </c>
      <c r="K122" s="188">
        <f>I122+J122</f>
        <v>400.7</v>
      </c>
      <c r="L122" s="188">
        <v>11.2</v>
      </c>
      <c r="M122" s="188">
        <v>0</v>
      </c>
      <c r="N122" s="188">
        <f>L122+M122</f>
        <v>11.2</v>
      </c>
    </row>
    <row r="123" spans="1:14" outlineLevel="4">
      <c r="A123" s="184" t="s">
        <v>280</v>
      </c>
      <c r="B123" s="182" t="s">
        <v>304</v>
      </c>
      <c r="C123" s="182" t="s">
        <v>46</v>
      </c>
      <c r="D123" s="182" t="s">
        <v>408</v>
      </c>
      <c r="E123" s="182"/>
      <c r="F123" s="185">
        <f>F124</f>
        <v>0</v>
      </c>
      <c r="G123" s="185">
        <f t="shared" ref="G123:H125" si="105">G124</f>
        <v>0</v>
      </c>
      <c r="H123" s="185">
        <f t="shared" si="105"/>
        <v>0</v>
      </c>
      <c r="I123" s="185">
        <f t="shared" ref="I123:N125" si="106">I124</f>
        <v>71.900000000001455</v>
      </c>
      <c r="J123" s="185">
        <f t="shared" si="106"/>
        <v>12842.6</v>
      </c>
      <c r="K123" s="185">
        <f t="shared" si="106"/>
        <v>12914.500000000002</v>
      </c>
      <c r="L123" s="185">
        <f t="shared" si="106"/>
        <v>0</v>
      </c>
      <c r="M123" s="185">
        <f t="shared" si="106"/>
        <v>0</v>
      </c>
      <c r="N123" s="185">
        <f t="shared" si="106"/>
        <v>0</v>
      </c>
    </row>
    <row r="124" spans="1:14" ht="62.4" outlineLevel="5">
      <c r="A124" s="184" t="s">
        <v>409</v>
      </c>
      <c r="B124" s="182" t="s">
        <v>304</v>
      </c>
      <c r="C124" s="182" t="s">
        <v>46</v>
      </c>
      <c r="D124" s="182" t="s">
        <v>396</v>
      </c>
      <c r="E124" s="182"/>
      <c r="F124" s="185">
        <f>F125</f>
        <v>0</v>
      </c>
      <c r="G124" s="185">
        <f t="shared" si="105"/>
        <v>0</v>
      </c>
      <c r="H124" s="185">
        <f t="shared" si="105"/>
        <v>0</v>
      </c>
      <c r="I124" s="185">
        <f t="shared" si="106"/>
        <v>71.900000000001455</v>
      </c>
      <c r="J124" s="185">
        <f t="shared" si="106"/>
        <v>12842.6</v>
      </c>
      <c r="K124" s="185">
        <f t="shared" si="106"/>
        <v>12914.500000000002</v>
      </c>
      <c r="L124" s="185">
        <f t="shared" si="106"/>
        <v>0</v>
      </c>
      <c r="M124" s="185">
        <f t="shared" si="106"/>
        <v>0</v>
      </c>
      <c r="N124" s="185">
        <f t="shared" si="106"/>
        <v>0</v>
      </c>
    </row>
    <row r="125" spans="1:14" ht="46.8" outlineLevel="6">
      <c r="A125" s="184" t="s">
        <v>410</v>
      </c>
      <c r="B125" s="182" t="s">
        <v>304</v>
      </c>
      <c r="C125" s="182" t="s">
        <v>46</v>
      </c>
      <c r="D125" s="182" t="s">
        <v>411</v>
      </c>
      <c r="E125" s="182"/>
      <c r="F125" s="185">
        <f>F126</f>
        <v>0</v>
      </c>
      <c r="G125" s="185">
        <f t="shared" si="105"/>
        <v>0</v>
      </c>
      <c r="H125" s="185">
        <f t="shared" si="105"/>
        <v>0</v>
      </c>
      <c r="I125" s="185">
        <f t="shared" si="106"/>
        <v>71.900000000001455</v>
      </c>
      <c r="J125" s="185">
        <f t="shared" si="106"/>
        <v>12842.6</v>
      </c>
      <c r="K125" s="185">
        <f t="shared" si="106"/>
        <v>12914.500000000002</v>
      </c>
      <c r="L125" s="185">
        <f t="shared" si="106"/>
        <v>0</v>
      </c>
      <c r="M125" s="185">
        <f t="shared" si="106"/>
        <v>0</v>
      </c>
      <c r="N125" s="185">
        <f t="shared" si="106"/>
        <v>0</v>
      </c>
    </row>
    <row r="126" spans="1:14" ht="31.2" outlineLevel="7">
      <c r="A126" s="186" t="s">
        <v>110</v>
      </c>
      <c r="B126" s="187" t="s">
        <v>304</v>
      </c>
      <c r="C126" s="187" t="s">
        <v>46</v>
      </c>
      <c r="D126" s="187" t="s">
        <v>411</v>
      </c>
      <c r="E126" s="187" t="s">
        <v>168</v>
      </c>
      <c r="F126" s="188">
        <v>0</v>
      </c>
      <c r="G126" s="188">
        <v>0</v>
      </c>
      <c r="H126" s="188">
        <f>G126+F126</f>
        <v>0</v>
      </c>
      <c r="I126" s="188">
        <f>12914.5-1365.8-11476.8</f>
        <v>71.900000000001455</v>
      </c>
      <c r="J126" s="188">
        <v>12842.6</v>
      </c>
      <c r="K126" s="188">
        <f>I126+J126</f>
        <v>12914.500000000002</v>
      </c>
      <c r="L126" s="188">
        <v>0</v>
      </c>
      <c r="M126" s="188">
        <v>0</v>
      </c>
      <c r="N126" s="188">
        <f>L126+M126</f>
        <v>0</v>
      </c>
    </row>
    <row r="127" spans="1:14" ht="62.4" outlineLevel="3">
      <c r="A127" s="184" t="s">
        <v>285</v>
      </c>
      <c r="B127" s="182" t="s">
        <v>304</v>
      </c>
      <c r="C127" s="182" t="s">
        <v>46</v>
      </c>
      <c r="D127" s="182" t="s">
        <v>353</v>
      </c>
      <c r="E127" s="182"/>
      <c r="F127" s="185">
        <f>F128</f>
        <v>628.9</v>
      </c>
      <c r="G127" s="185">
        <f t="shared" ref="G127:H130" si="107">G128</f>
        <v>0</v>
      </c>
      <c r="H127" s="185">
        <f t="shared" si="107"/>
        <v>628.9</v>
      </c>
      <c r="I127" s="185">
        <f t="shared" ref="I127:N130" si="108">I128</f>
        <v>0</v>
      </c>
      <c r="J127" s="185">
        <f t="shared" si="108"/>
        <v>0</v>
      </c>
      <c r="K127" s="185">
        <f t="shared" si="108"/>
        <v>0</v>
      </c>
      <c r="L127" s="185">
        <f t="shared" si="108"/>
        <v>0</v>
      </c>
      <c r="M127" s="185">
        <f t="shared" si="108"/>
        <v>0</v>
      </c>
      <c r="N127" s="185">
        <f t="shared" si="108"/>
        <v>0</v>
      </c>
    </row>
    <row r="128" spans="1:14" outlineLevel="4">
      <c r="A128" s="184" t="s">
        <v>280</v>
      </c>
      <c r="B128" s="182" t="s">
        <v>304</v>
      </c>
      <c r="C128" s="182" t="s">
        <v>46</v>
      </c>
      <c r="D128" s="182" t="s">
        <v>412</v>
      </c>
      <c r="E128" s="182"/>
      <c r="F128" s="185">
        <f>F129</f>
        <v>628.9</v>
      </c>
      <c r="G128" s="185">
        <f t="shared" si="107"/>
        <v>0</v>
      </c>
      <c r="H128" s="185">
        <f t="shared" si="107"/>
        <v>628.9</v>
      </c>
      <c r="I128" s="185">
        <f t="shared" si="108"/>
        <v>0</v>
      </c>
      <c r="J128" s="185">
        <f t="shared" si="108"/>
        <v>0</v>
      </c>
      <c r="K128" s="185">
        <f t="shared" si="108"/>
        <v>0</v>
      </c>
      <c r="L128" s="185">
        <f t="shared" si="108"/>
        <v>0</v>
      </c>
      <c r="M128" s="185">
        <f t="shared" si="108"/>
        <v>0</v>
      </c>
      <c r="N128" s="185">
        <f t="shared" si="108"/>
        <v>0</v>
      </c>
    </row>
    <row r="129" spans="1:14" ht="46.8" outlineLevel="5">
      <c r="A129" s="184" t="s">
        <v>413</v>
      </c>
      <c r="B129" s="182" t="s">
        <v>304</v>
      </c>
      <c r="C129" s="182" t="s">
        <v>46</v>
      </c>
      <c r="D129" s="182" t="s">
        <v>382</v>
      </c>
      <c r="E129" s="182"/>
      <c r="F129" s="185">
        <f>F130</f>
        <v>628.9</v>
      </c>
      <c r="G129" s="185">
        <f t="shared" si="107"/>
        <v>0</v>
      </c>
      <c r="H129" s="185">
        <f t="shared" si="107"/>
        <v>628.9</v>
      </c>
      <c r="I129" s="185">
        <f t="shared" si="108"/>
        <v>0</v>
      </c>
      <c r="J129" s="185">
        <f t="shared" si="108"/>
        <v>0</v>
      </c>
      <c r="K129" s="185">
        <f t="shared" si="108"/>
        <v>0</v>
      </c>
      <c r="L129" s="185">
        <f t="shared" si="108"/>
        <v>0</v>
      </c>
      <c r="M129" s="185">
        <f t="shared" si="108"/>
        <v>0</v>
      </c>
      <c r="N129" s="185">
        <f t="shared" si="108"/>
        <v>0</v>
      </c>
    </row>
    <row r="130" spans="1:14" ht="46.8" outlineLevel="6">
      <c r="A130" s="184" t="s">
        <v>414</v>
      </c>
      <c r="B130" s="182" t="s">
        <v>304</v>
      </c>
      <c r="C130" s="182" t="s">
        <v>46</v>
      </c>
      <c r="D130" s="182" t="s">
        <v>381</v>
      </c>
      <c r="E130" s="182"/>
      <c r="F130" s="185">
        <f>F131</f>
        <v>628.9</v>
      </c>
      <c r="G130" s="185">
        <f t="shared" si="107"/>
        <v>0</v>
      </c>
      <c r="H130" s="185">
        <f t="shared" si="107"/>
        <v>628.9</v>
      </c>
      <c r="I130" s="185">
        <f t="shared" si="108"/>
        <v>0</v>
      </c>
      <c r="J130" s="185">
        <f t="shared" si="108"/>
        <v>0</v>
      </c>
      <c r="K130" s="185">
        <f t="shared" si="108"/>
        <v>0</v>
      </c>
      <c r="L130" s="185">
        <f t="shared" si="108"/>
        <v>0</v>
      </c>
      <c r="M130" s="185">
        <f t="shared" si="108"/>
        <v>0</v>
      </c>
      <c r="N130" s="185">
        <f t="shared" si="108"/>
        <v>0</v>
      </c>
    </row>
    <row r="131" spans="1:14" ht="31.2" outlineLevel="7">
      <c r="A131" s="186" t="s">
        <v>110</v>
      </c>
      <c r="B131" s="187" t="s">
        <v>304</v>
      </c>
      <c r="C131" s="187" t="s">
        <v>46</v>
      </c>
      <c r="D131" s="187" t="s">
        <v>381</v>
      </c>
      <c r="E131" s="187" t="s">
        <v>168</v>
      </c>
      <c r="F131" s="188">
        <v>628.9</v>
      </c>
      <c r="G131" s="188"/>
      <c r="H131" s="188">
        <f>G131+F131</f>
        <v>628.9</v>
      </c>
      <c r="I131" s="188">
        <v>0</v>
      </c>
      <c r="J131" s="188">
        <v>0</v>
      </c>
      <c r="K131" s="188">
        <f>I131+J131</f>
        <v>0</v>
      </c>
      <c r="L131" s="188">
        <v>0</v>
      </c>
      <c r="M131" s="188">
        <v>0</v>
      </c>
      <c r="N131" s="188">
        <f>L131+M131</f>
        <v>0</v>
      </c>
    </row>
    <row r="132" spans="1:14" outlineLevel="2">
      <c r="A132" s="184" t="s">
        <v>47</v>
      </c>
      <c r="B132" s="182" t="s">
        <v>304</v>
      </c>
      <c r="C132" s="182" t="s">
        <v>48</v>
      </c>
      <c r="D132" s="182"/>
      <c r="E132" s="182"/>
      <c r="F132" s="185">
        <f>F133+F138+F143+F152</f>
        <v>4282.8999999999996</v>
      </c>
      <c r="G132" s="185">
        <f t="shared" ref="G132:H132" si="109">G133+G138+G143+G152</f>
        <v>0</v>
      </c>
      <c r="H132" s="185">
        <f t="shared" si="109"/>
        <v>4282.8999999999996</v>
      </c>
      <c r="I132" s="185">
        <f t="shared" ref="I132:L132" si="110">I133+I138+I143+I152</f>
        <v>739.4</v>
      </c>
      <c r="J132" s="185">
        <f t="shared" si="110"/>
        <v>0</v>
      </c>
      <c r="K132" s="185">
        <f t="shared" si="110"/>
        <v>739.4</v>
      </c>
      <c r="L132" s="185">
        <f t="shared" si="110"/>
        <v>487</v>
      </c>
      <c r="M132" s="185">
        <f t="shared" ref="M132:N132" si="111">M133+M138+M143+M152</f>
        <v>0</v>
      </c>
      <c r="N132" s="185">
        <f t="shared" si="111"/>
        <v>487</v>
      </c>
    </row>
    <row r="133" spans="1:14" ht="62.4" outlineLevel="3">
      <c r="A133" s="184" t="s">
        <v>415</v>
      </c>
      <c r="B133" s="182" t="s">
        <v>304</v>
      </c>
      <c r="C133" s="182" t="s">
        <v>48</v>
      </c>
      <c r="D133" s="182" t="s">
        <v>374</v>
      </c>
      <c r="E133" s="182"/>
      <c r="F133" s="185">
        <f>F134</f>
        <v>2105.3000000000002</v>
      </c>
      <c r="G133" s="185">
        <f>G134</f>
        <v>0</v>
      </c>
      <c r="H133" s="185">
        <v>2105.3000000000002</v>
      </c>
      <c r="I133" s="185">
        <v>0</v>
      </c>
      <c r="J133" s="185">
        <v>0</v>
      </c>
      <c r="K133" s="185">
        <v>0</v>
      </c>
      <c r="L133" s="185">
        <v>0</v>
      </c>
      <c r="M133" s="185">
        <v>0</v>
      </c>
      <c r="N133" s="185">
        <v>0</v>
      </c>
    </row>
    <row r="134" spans="1:14" outlineLevel="4">
      <c r="A134" s="184" t="s">
        <v>277</v>
      </c>
      <c r="B134" s="182" t="s">
        <v>304</v>
      </c>
      <c r="C134" s="182" t="s">
        <v>48</v>
      </c>
      <c r="D134" s="182" t="s">
        <v>416</v>
      </c>
      <c r="E134" s="182"/>
      <c r="F134" s="185">
        <f>F135</f>
        <v>2105.3000000000002</v>
      </c>
      <c r="G134" s="185">
        <f t="shared" ref="G134:H136" si="112">G135</f>
        <v>0</v>
      </c>
      <c r="H134" s="185">
        <f t="shared" si="112"/>
        <v>2105.3000000000002</v>
      </c>
      <c r="I134" s="185">
        <f t="shared" ref="I134:N136" si="113">I135</f>
        <v>0</v>
      </c>
      <c r="J134" s="185">
        <f t="shared" si="113"/>
        <v>0</v>
      </c>
      <c r="K134" s="185">
        <f t="shared" si="113"/>
        <v>0</v>
      </c>
      <c r="L134" s="185">
        <f t="shared" si="113"/>
        <v>0</v>
      </c>
      <c r="M134" s="185">
        <f t="shared" si="113"/>
        <v>0</v>
      </c>
      <c r="N134" s="185">
        <f t="shared" si="113"/>
        <v>0</v>
      </c>
    </row>
    <row r="135" spans="1:14" ht="109.2" outlineLevel="5">
      <c r="A135" s="189" t="s">
        <v>417</v>
      </c>
      <c r="B135" s="182" t="s">
        <v>304</v>
      </c>
      <c r="C135" s="182" t="s">
        <v>48</v>
      </c>
      <c r="D135" s="182" t="s">
        <v>373</v>
      </c>
      <c r="E135" s="182"/>
      <c r="F135" s="185">
        <f>F136</f>
        <v>2105.3000000000002</v>
      </c>
      <c r="G135" s="185">
        <f t="shared" si="112"/>
        <v>0</v>
      </c>
      <c r="H135" s="185">
        <f t="shared" si="112"/>
        <v>2105.3000000000002</v>
      </c>
      <c r="I135" s="185">
        <f t="shared" si="113"/>
        <v>0</v>
      </c>
      <c r="J135" s="185">
        <f t="shared" si="113"/>
        <v>0</v>
      </c>
      <c r="K135" s="185">
        <f t="shared" si="113"/>
        <v>0</v>
      </c>
      <c r="L135" s="185">
        <f t="shared" si="113"/>
        <v>0</v>
      </c>
      <c r="M135" s="185">
        <f t="shared" si="113"/>
        <v>0</v>
      </c>
      <c r="N135" s="185">
        <f t="shared" si="113"/>
        <v>0</v>
      </c>
    </row>
    <row r="136" spans="1:14" ht="46.8" outlineLevel="6">
      <c r="A136" s="184" t="s">
        <v>418</v>
      </c>
      <c r="B136" s="182" t="s">
        <v>304</v>
      </c>
      <c r="C136" s="182" t="s">
        <v>48</v>
      </c>
      <c r="D136" s="182" t="s">
        <v>389</v>
      </c>
      <c r="E136" s="182"/>
      <c r="F136" s="185">
        <f>F137</f>
        <v>2105.3000000000002</v>
      </c>
      <c r="G136" s="185">
        <f t="shared" si="112"/>
        <v>0</v>
      </c>
      <c r="H136" s="185">
        <f t="shared" si="112"/>
        <v>2105.3000000000002</v>
      </c>
      <c r="I136" s="185">
        <f t="shared" si="113"/>
        <v>0</v>
      </c>
      <c r="J136" s="185">
        <f t="shared" si="113"/>
        <v>0</v>
      </c>
      <c r="K136" s="185">
        <f t="shared" si="113"/>
        <v>0</v>
      </c>
      <c r="L136" s="185">
        <f t="shared" si="113"/>
        <v>0</v>
      </c>
      <c r="M136" s="185">
        <f t="shared" si="113"/>
        <v>0</v>
      </c>
      <c r="N136" s="185">
        <f t="shared" si="113"/>
        <v>0</v>
      </c>
    </row>
    <row r="137" spans="1:14" ht="31.2" outlineLevel="7">
      <c r="A137" s="186" t="s">
        <v>110</v>
      </c>
      <c r="B137" s="187" t="s">
        <v>304</v>
      </c>
      <c r="C137" s="187" t="s">
        <v>48</v>
      </c>
      <c r="D137" s="187" t="s">
        <v>389</v>
      </c>
      <c r="E137" s="187" t="s">
        <v>168</v>
      </c>
      <c r="F137" s="188">
        <v>2105.3000000000002</v>
      </c>
      <c r="G137" s="188"/>
      <c r="H137" s="188">
        <f>G137+F137</f>
        <v>2105.3000000000002</v>
      </c>
      <c r="I137" s="188">
        <v>0</v>
      </c>
      <c r="J137" s="188">
        <v>0</v>
      </c>
      <c r="K137" s="188">
        <f>I137+J137</f>
        <v>0</v>
      </c>
      <c r="L137" s="188">
        <v>0</v>
      </c>
      <c r="M137" s="188">
        <v>0</v>
      </c>
      <c r="N137" s="188">
        <f>L137+M137</f>
        <v>0</v>
      </c>
    </row>
    <row r="138" spans="1:14" ht="46.8" outlineLevel="3">
      <c r="A138" s="184" t="s">
        <v>284</v>
      </c>
      <c r="B138" s="182" t="s">
        <v>304</v>
      </c>
      <c r="C138" s="182" t="s">
        <v>48</v>
      </c>
      <c r="D138" s="182" t="s">
        <v>348</v>
      </c>
      <c r="E138" s="182"/>
      <c r="F138" s="185">
        <f>F139</f>
        <v>49.8</v>
      </c>
      <c r="G138" s="185">
        <f t="shared" ref="G138:H141" si="114">G139</f>
        <v>0</v>
      </c>
      <c r="H138" s="185">
        <f t="shared" si="114"/>
        <v>49.8</v>
      </c>
      <c r="I138" s="185">
        <f t="shared" ref="I138:N141" si="115">I139</f>
        <v>0</v>
      </c>
      <c r="J138" s="185">
        <f t="shared" si="115"/>
        <v>0</v>
      </c>
      <c r="K138" s="185">
        <f t="shared" si="115"/>
        <v>0</v>
      </c>
      <c r="L138" s="185">
        <f t="shared" si="115"/>
        <v>0</v>
      </c>
      <c r="M138" s="185">
        <f t="shared" si="115"/>
        <v>0</v>
      </c>
      <c r="N138" s="185">
        <f t="shared" si="115"/>
        <v>0</v>
      </c>
    </row>
    <row r="139" spans="1:14" outlineLevel="4">
      <c r="A139" s="184" t="s">
        <v>277</v>
      </c>
      <c r="B139" s="182" t="s">
        <v>304</v>
      </c>
      <c r="C139" s="182" t="s">
        <v>48</v>
      </c>
      <c r="D139" s="182" t="s">
        <v>349</v>
      </c>
      <c r="E139" s="182"/>
      <c r="F139" s="185">
        <f>F140</f>
        <v>49.8</v>
      </c>
      <c r="G139" s="185">
        <f t="shared" si="114"/>
        <v>0</v>
      </c>
      <c r="H139" s="185">
        <f t="shared" si="114"/>
        <v>49.8</v>
      </c>
      <c r="I139" s="185">
        <f t="shared" si="115"/>
        <v>0</v>
      </c>
      <c r="J139" s="185">
        <f t="shared" si="115"/>
        <v>0</v>
      </c>
      <c r="K139" s="185">
        <f t="shared" si="115"/>
        <v>0</v>
      </c>
      <c r="L139" s="185">
        <f t="shared" si="115"/>
        <v>0</v>
      </c>
      <c r="M139" s="185">
        <f t="shared" si="115"/>
        <v>0</v>
      </c>
      <c r="N139" s="185">
        <f t="shared" si="115"/>
        <v>0</v>
      </c>
    </row>
    <row r="140" spans="1:14" ht="62.4" outlineLevel="5">
      <c r="A140" s="184" t="s">
        <v>419</v>
      </c>
      <c r="B140" s="182" t="s">
        <v>304</v>
      </c>
      <c r="C140" s="182" t="s">
        <v>48</v>
      </c>
      <c r="D140" s="182" t="s">
        <v>376</v>
      </c>
      <c r="E140" s="182"/>
      <c r="F140" s="185">
        <f>F141</f>
        <v>49.8</v>
      </c>
      <c r="G140" s="185">
        <f t="shared" si="114"/>
        <v>0</v>
      </c>
      <c r="H140" s="185">
        <f t="shared" si="114"/>
        <v>49.8</v>
      </c>
      <c r="I140" s="185">
        <f t="shared" si="115"/>
        <v>0</v>
      </c>
      <c r="J140" s="185">
        <f t="shared" si="115"/>
        <v>0</v>
      </c>
      <c r="K140" s="185">
        <f t="shared" si="115"/>
        <v>0</v>
      </c>
      <c r="L140" s="185">
        <f t="shared" si="115"/>
        <v>0</v>
      </c>
      <c r="M140" s="185">
        <f t="shared" si="115"/>
        <v>0</v>
      </c>
      <c r="N140" s="185">
        <f t="shared" si="115"/>
        <v>0</v>
      </c>
    </row>
    <row r="141" spans="1:14" ht="46.8" outlineLevel="6">
      <c r="A141" s="184" t="s">
        <v>420</v>
      </c>
      <c r="B141" s="182" t="s">
        <v>304</v>
      </c>
      <c r="C141" s="182" t="s">
        <v>48</v>
      </c>
      <c r="D141" s="182" t="s">
        <v>372</v>
      </c>
      <c r="E141" s="182"/>
      <c r="F141" s="185">
        <f>F142</f>
        <v>49.8</v>
      </c>
      <c r="G141" s="185">
        <f t="shared" si="114"/>
        <v>0</v>
      </c>
      <c r="H141" s="185">
        <f t="shared" si="114"/>
        <v>49.8</v>
      </c>
      <c r="I141" s="185">
        <f t="shared" si="115"/>
        <v>0</v>
      </c>
      <c r="J141" s="185">
        <f t="shared" si="115"/>
        <v>0</v>
      </c>
      <c r="K141" s="185">
        <f t="shared" si="115"/>
        <v>0</v>
      </c>
      <c r="L141" s="185">
        <f t="shared" si="115"/>
        <v>0</v>
      </c>
      <c r="M141" s="185">
        <f t="shared" si="115"/>
        <v>0</v>
      </c>
      <c r="N141" s="185">
        <f t="shared" si="115"/>
        <v>0</v>
      </c>
    </row>
    <row r="142" spans="1:14" ht="31.2" outlineLevel="7">
      <c r="A142" s="186" t="s">
        <v>110</v>
      </c>
      <c r="B142" s="187" t="s">
        <v>304</v>
      </c>
      <c r="C142" s="187" t="s">
        <v>48</v>
      </c>
      <c r="D142" s="187" t="s">
        <v>372</v>
      </c>
      <c r="E142" s="187" t="s">
        <v>168</v>
      </c>
      <c r="F142" s="188">
        <v>49.8</v>
      </c>
      <c r="G142" s="188"/>
      <c r="H142" s="188">
        <f>G142+F142</f>
        <v>49.8</v>
      </c>
      <c r="I142" s="188">
        <v>0</v>
      </c>
      <c r="J142" s="188">
        <v>0</v>
      </c>
      <c r="K142" s="188">
        <f>I142+J142</f>
        <v>0</v>
      </c>
      <c r="L142" s="188">
        <v>0</v>
      </c>
      <c r="M142" s="188">
        <v>0</v>
      </c>
      <c r="N142" s="188">
        <f>L142+M142</f>
        <v>0</v>
      </c>
    </row>
    <row r="143" spans="1:14" ht="62.4" outlineLevel="3">
      <c r="A143" s="184" t="s">
        <v>285</v>
      </c>
      <c r="B143" s="182" t="s">
        <v>304</v>
      </c>
      <c r="C143" s="182" t="s">
        <v>48</v>
      </c>
      <c r="D143" s="182" t="s">
        <v>353</v>
      </c>
      <c r="E143" s="182"/>
      <c r="F143" s="185">
        <f>F144</f>
        <v>2094.9</v>
      </c>
      <c r="G143" s="185">
        <f t="shared" ref="G143:H144" si="116">G144</f>
        <v>0</v>
      </c>
      <c r="H143" s="185">
        <f t="shared" si="116"/>
        <v>2094.9</v>
      </c>
      <c r="I143" s="185">
        <f t="shared" ref="I143:N144" si="117">I144</f>
        <v>488.2</v>
      </c>
      <c r="J143" s="185">
        <f t="shared" si="117"/>
        <v>0</v>
      </c>
      <c r="K143" s="185">
        <f t="shared" si="117"/>
        <v>488.2</v>
      </c>
      <c r="L143" s="185">
        <f t="shared" si="117"/>
        <v>240.7</v>
      </c>
      <c r="M143" s="185">
        <f t="shared" si="117"/>
        <v>0</v>
      </c>
      <c r="N143" s="185">
        <f t="shared" si="117"/>
        <v>240.7</v>
      </c>
    </row>
    <row r="144" spans="1:14" outlineLevel="4">
      <c r="A144" s="184" t="s">
        <v>277</v>
      </c>
      <c r="B144" s="182" t="s">
        <v>304</v>
      </c>
      <c r="C144" s="182" t="s">
        <v>48</v>
      </c>
      <c r="D144" s="182" t="s">
        <v>354</v>
      </c>
      <c r="E144" s="182"/>
      <c r="F144" s="185">
        <f>F145</f>
        <v>2094.9</v>
      </c>
      <c r="G144" s="185">
        <f t="shared" si="116"/>
        <v>0</v>
      </c>
      <c r="H144" s="185">
        <f t="shared" si="116"/>
        <v>2094.9</v>
      </c>
      <c r="I144" s="185">
        <f t="shared" si="117"/>
        <v>488.2</v>
      </c>
      <c r="J144" s="185">
        <f t="shared" si="117"/>
        <v>0</v>
      </c>
      <c r="K144" s="185">
        <f t="shared" si="117"/>
        <v>488.2</v>
      </c>
      <c r="L144" s="185">
        <f t="shared" si="117"/>
        <v>240.7</v>
      </c>
      <c r="M144" s="185">
        <f t="shared" si="117"/>
        <v>0</v>
      </c>
      <c r="N144" s="185">
        <f t="shared" si="117"/>
        <v>240.7</v>
      </c>
    </row>
    <row r="145" spans="1:14" ht="78" outlineLevel="5">
      <c r="A145" s="184" t="s">
        <v>421</v>
      </c>
      <c r="B145" s="182" t="s">
        <v>304</v>
      </c>
      <c r="C145" s="182" t="s">
        <v>48</v>
      </c>
      <c r="D145" s="182" t="s">
        <v>355</v>
      </c>
      <c r="E145" s="182"/>
      <c r="F145" s="185">
        <f>F146+F148+F150</f>
        <v>2094.9</v>
      </c>
      <c r="G145" s="185">
        <f t="shared" ref="G145:H145" si="118">G146+G148+G150</f>
        <v>0</v>
      </c>
      <c r="H145" s="185">
        <f t="shared" si="118"/>
        <v>2094.9</v>
      </c>
      <c r="I145" s="185">
        <f t="shared" ref="I145:N145" si="119">I146+I148+I150</f>
        <v>488.2</v>
      </c>
      <c r="J145" s="185">
        <f t="shared" ref="J145:K145" si="120">J146+J148+J150</f>
        <v>0</v>
      </c>
      <c r="K145" s="185">
        <f t="shared" si="120"/>
        <v>488.2</v>
      </c>
      <c r="L145" s="185">
        <f t="shared" si="119"/>
        <v>240.7</v>
      </c>
      <c r="M145" s="185">
        <f t="shared" si="119"/>
        <v>0</v>
      </c>
      <c r="N145" s="185">
        <f t="shared" si="119"/>
        <v>240.7</v>
      </c>
    </row>
    <row r="146" spans="1:14" ht="78" outlineLevel="6">
      <c r="A146" s="184" t="s">
        <v>233</v>
      </c>
      <c r="B146" s="182" t="s">
        <v>304</v>
      </c>
      <c r="C146" s="182" t="s">
        <v>48</v>
      </c>
      <c r="D146" s="182" t="s">
        <v>356</v>
      </c>
      <c r="E146" s="182"/>
      <c r="F146" s="185">
        <f>F147</f>
        <v>315</v>
      </c>
      <c r="G146" s="185">
        <f t="shared" ref="G146:H146" si="121">G147</f>
        <v>0</v>
      </c>
      <c r="H146" s="185">
        <f t="shared" si="121"/>
        <v>315</v>
      </c>
      <c r="I146" s="185">
        <f t="shared" ref="I146:N146" si="122">I147</f>
        <v>80</v>
      </c>
      <c r="J146" s="185">
        <f t="shared" si="122"/>
        <v>0</v>
      </c>
      <c r="K146" s="185">
        <f t="shared" si="122"/>
        <v>80</v>
      </c>
      <c r="L146" s="185">
        <f t="shared" si="122"/>
        <v>30</v>
      </c>
      <c r="M146" s="185">
        <f t="shared" si="122"/>
        <v>0</v>
      </c>
      <c r="N146" s="185">
        <f t="shared" si="122"/>
        <v>30</v>
      </c>
    </row>
    <row r="147" spans="1:14" ht="31.2" outlineLevel="7">
      <c r="A147" s="186" t="s">
        <v>110</v>
      </c>
      <c r="B147" s="187" t="s">
        <v>304</v>
      </c>
      <c r="C147" s="187" t="s">
        <v>48</v>
      </c>
      <c r="D147" s="187" t="s">
        <v>356</v>
      </c>
      <c r="E147" s="187" t="s">
        <v>168</v>
      </c>
      <c r="F147" s="188">
        <v>315</v>
      </c>
      <c r="G147" s="188"/>
      <c r="H147" s="188">
        <f>G147+F147</f>
        <v>315</v>
      </c>
      <c r="I147" s="188">
        <v>80</v>
      </c>
      <c r="J147" s="188">
        <v>0</v>
      </c>
      <c r="K147" s="188">
        <f>I147+J147</f>
        <v>80</v>
      </c>
      <c r="L147" s="188">
        <v>30</v>
      </c>
      <c r="M147" s="188">
        <v>0</v>
      </c>
      <c r="N147" s="188">
        <f>L147+M147</f>
        <v>30</v>
      </c>
    </row>
    <row r="148" spans="1:14" ht="62.4" outlineLevel="6">
      <c r="A148" s="184" t="s">
        <v>357</v>
      </c>
      <c r="B148" s="182" t="s">
        <v>304</v>
      </c>
      <c r="C148" s="182" t="s">
        <v>48</v>
      </c>
      <c r="D148" s="182" t="s">
        <v>236</v>
      </c>
      <c r="E148" s="182"/>
      <c r="F148" s="185">
        <f>F149</f>
        <v>1521.2</v>
      </c>
      <c r="G148" s="185">
        <f t="shared" ref="G148:H148" si="123">G149</f>
        <v>0</v>
      </c>
      <c r="H148" s="185">
        <f t="shared" si="123"/>
        <v>1521.2</v>
      </c>
      <c r="I148" s="185">
        <f t="shared" ref="I148:N148" si="124">I149</f>
        <v>408.2</v>
      </c>
      <c r="J148" s="185">
        <f t="shared" si="124"/>
        <v>0</v>
      </c>
      <c r="K148" s="185">
        <f t="shared" si="124"/>
        <v>408.2</v>
      </c>
      <c r="L148" s="185">
        <f t="shared" si="124"/>
        <v>210.7</v>
      </c>
      <c r="M148" s="185">
        <f t="shared" si="124"/>
        <v>0</v>
      </c>
      <c r="N148" s="185">
        <f t="shared" si="124"/>
        <v>210.7</v>
      </c>
    </row>
    <row r="149" spans="1:14" ht="31.2" outlineLevel="7">
      <c r="A149" s="186" t="s">
        <v>110</v>
      </c>
      <c r="B149" s="187" t="s">
        <v>304</v>
      </c>
      <c r="C149" s="187" t="s">
        <v>48</v>
      </c>
      <c r="D149" s="187" t="s">
        <v>236</v>
      </c>
      <c r="E149" s="187" t="s">
        <v>168</v>
      </c>
      <c r="F149" s="188">
        <v>1521.2</v>
      </c>
      <c r="G149" s="188"/>
      <c r="H149" s="188">
        <f>G149+F149</f>
        <v>1521.2</v>
      </c>
      <c r="I149" s="188">
        <v>408.2</v>
      </c>
      <c r="J149" s="188">
        <v>0</v>
      </c>
      <c r="K149" s="188">
        <f>I149+J149</f>
        <v>408.2</v>
      </c>
      <c r="L149" s="188">
        <v>210.7</v>
      </c>
      <c r="M149" s="188">
        <v>0</v>
      </c>
      <c r="N149" s="188">
        <f>L149+M149</f>
        <v>210.7</v>
      </c>
    </row>
    <row r="150" spans="1:14" outlineLevel="6">
      <c r="A150" s="184" t="s">
        <v>422</v>
      </c>
      <c r="B150" s="182" t="s">
        <v>304</v>
      </c>
      <c r="C150" s="182" t="s">
        <v>48</v>
      </c>
      <c r="D150" s="182" t="s">
        <v>395</v>
      </c>
      <c r="E150" s="182"/>
      <c r="F150" s="185">
        <f>F151</f>
        <v>258.7</v>
      </c>
      <c r="G150" s="185">
        <f t="shared" ref="G150:H150" si="125">G151</f>
        <v>0</v>
      </c>
      <c r="H150" s="185">
        <f t="shared" si="125"/>
        <v>258.7</v>
      </c>
      <c r="I150" s="185">
        <f t="shared" ref="I150:N150" si="126">I151</f>
        <v>0</v>
      </c>
      <c r="J150" s="185">
        <f t="shared" si="126"/>
        <v>0</v>
      </c>
      <c r="K150" s="185">
        <f t="shared" si="126"/>
        <v>0</v>
      </c>
      <c r="L150" s="185">
        <f t="shared" si="126"/>
        <v>0</v>
      </c>
      <c r="M150" s="185">
        <f t="shared" si="126"/>
        <v>0</v>
      </c>
      <c r="N150" s="185">
        <f t="shared" si="126"/>
        <v>0</v>
      </c>
    </row>
    <row r="151" spans="1:14" ht="31.2" outlineLevel="7">
      <c r="A151" s="186" t="s">
        <v>110</v>
      </c>
      <c r="B151" s="187" t="s">
        <v>304</v>
      </c>
      <c r="C151" s="187" t="s">
        <v>48</v>
      </c>
      <c r="D151" s="187" t="s">
        <v>395</v>
      </c>
      <c r="E151" s="187" t="s">
        <v>168</v>
      </c>
      <c r="F151" s="188">
        <v>258.7</v>
      </c>
      <c r="G151" s="188"/>
      <c r="H151" s="188">
        <f>G151+F151</f>
        <v>258.7</v>
      </c>
      <c r="I151" s="188">
        <v>0</v>
      </c>
      <c r="J151" s="188">
        <v>0</v>
      </c>
      <c r="K151" s="188">
        <f>I151+J151</f>
        <v>0</v>
      </c>
      <c r="L151" s="188">
        <v>0</v>
      </c>
      <c r="M151" s="188">
        <v>0</v>
      </c>
      <c r="N151" s="188">
        <f>L151+M151</f>
        <v>0</v>
      </c>
    </row>
    <row r="152" spans="1:14" ht="46.8" outlineLevel="3">
      <c r="A152" s="184" t="s">
        <v>423</v>
      </c>
      <c r="B152" s="182" t="s">
        <v>304</v>
      </c>
      <c r="C152" s="182" t="s">
        <v>48</v>
      </c>
      <c r="D152" s="182" t="s">
        <v>377</v>
      </c>
      <c r="E152" s="182"/>
      <c r="F152" s="185">
        <f>F153+F157</f>
        <v>32.9</v>
      </c>
      <c r="G152" s="185">
        <f t="shared" ref="G152:H152" si="127">G153+G157</f>
        <v>0</v>
      </c>
      <c r="H152" s="185">
        <f t="shared" si="127"/>
        <v>32.9</v>
      </c>
      <c r="I152" s="185">
        <f t="shared" ref="I152:N152" si="128">I153+I157</f>
        <v>251.20000000000002</v>
      </c>
      <c r="J152" s="185">
        <f t="shared" ref="J152:K152" si="129">J153+J157</f>
        <v>0</v>
      </c>
      <c r="K152" s="185">
        <f t="shared" si="129"/>
        <v>251.20000000000002</v>
      </c>
      <c r="L152" s="185">
        <f t="shared" si="128"/>
        <v>246.3</v>
      </c>
      <c r="M152" s="185">
        <f t="shared" si="128"/>
        <v>0</v>
      </c>
      <c r="N152" s="185">
        <f t="shared" si="128"/>
        <v>246.3</v>
      </c>
    </row>
    <row r="153" spans="1:14" outlineLevel="4">
      <c r="A153" s="184" t="s">
        <v>424</v>
      </c>
      <c r="B153" s="182" t="s">
        <v>304</v>
      </c>
      <c r="C153" s="182" t="s">
        <v>48</v>
      </c>
      <c r="D153" s="182" t="s">
        <v>393</v>
      </c>
      <c r="E153" s="182"/>
      <c r="F153" s="185">
        <f>F154</f>
        <v>0</v>
      </c>
      <c r="G153" s="185">
        <f t="shared" ref="G153:H155" si="130">G154</f>
        <v>0</v>
      </c>
      <c r="H153" s="185">
        <f t="shared" si="130"/>
        <v>0</v>
      </c>
      <c r="I153" s="185">
        <f t="shared" ref="I153:N155" si="131">I154</f>
        <v>220.8</v>
      </c>
      <c r="J153" s="185">
        <f t="shared" si="131"/>
        <v>0</v>
      </c>
      <c r="K153" s="185">
        <f t="shared" si="131"/>
        <v>220.8</v>
      </c>
      <c r="L153" s="185">
        <f t="shared" si="131"/>
        <v>220.8</v>
      </c>
      <c r="M153" s="185">
        <f t="shared" si="131"/>
        <v>0</v>
      </c>
      <c r="N153" s="185">
        <f t="shared" si="131"/>
        <v>220.8</v>
      </c>
    </row>
    <row r="154" spans="1:14" ht="62.4" outlineLevel="5">
      <c r="A154" s="184" t="s">
        <v>425</v>
      </c>
      <c r="B154" s="182" t="s">
        <v>304</v>
      </c>
      <c r="C154" s="182" t="s">
        <v>48</v>
      </c>
      <c r="D154" s="182" t="s">
        <v>392</v>
      </c>
      <c r="E154" s="182"/>
      <c r="F154" s="185">
        <f>F155</f>
        <v>0</v>
      </c>
      <c r="G154" s="185">
        <f t="shared" si="130"/>
        <v>0</v>
      </c>
      <c r="H154" s="185">
        <f t="shared" si="130"/>
        <v>0</v>
      </c>
      <c r="I154" s="185">
        <f t="shared" si="131"/>
        <v>220.8</v>
      </c>
      <c r="J154" s="185">
        <f t="shared" si="131"/>
        <v>0</v>
      </c>
      <c r="K154" s="185">
        <f t="shared" si="131"/>
        <v>220.8</v>
      </c>
      <c r="L154" s="185">
        <f t="shared" si="131"/>
        <v>220.8</v>
      </c>
      <c r="M154" s="185">
        <f t="shared" si="131"/>
        <v>0</v>
      </c>
      <c r="N154" s="185">
        <f t="shared" si="131"/>
        <v>220.8</v>
      </c>
    </row>
    <row r="155" spans="1:14" ht="78" outlineLevel="6">
      <c r="A155" s="184" t="s">
        <v>426</v>
      </c>
      <c r="B155" s="182" t="s">
        <v>304</v>
      </c>
      <c r="C155" s="182" t="s">
        <v>48</v>
      </c>
      <c r="D155" s="182" t="s">
        <v>391</v>
      </c>
      <c r="E155" s="182"/>
      <c r="F155" s="185">
        <f>F156</f>
        <v>0</v>
      </c>
      <c r="G155" s="185">
        <f t="shared" si="130"/>
        <v>0</v>
      </c>
      <c r="H155" s="185">
        <f t="shared" si="130"/>
        <v>0</v>
      </c>
      <c r="I155" s="185">
        <f t="shared" si="131"/>
        <v>220.8</v>
      </c>
      <c r="J155" s="185">
        <f t="shared" si="131"/>
        <v>0</v>
      </c>
      <c r="K155" s="185">
        <f t="shared" si="131"/>
        <v>220.8</v>
      </c>
      <c r="L155" s="185">
        <f t="shared" si="131"/>
        <v>220.8</v>
      </c>
      <c r="M155" s="185">
        <f t="shared" si="131"/>
        <v>0</v>
      </c>
      <c r="N155" s="185">
        <f t="shared" si="131"/>
        <v>220.8</v>
      </c>
    </row>
    <row r="156" spans="1:14" ht="31.2" outlineLevel="7">
      <c r="A156" s="186" t="s">
        <v>110</v>
      </c>
      <c r="B156" s="187" t="s">
        <v>304</v>
      </c>
      <c r="C156" s="187" t="s">
        <v>48</v>
      </c>
      <c r="D156" s="187" t="s">
        <v>391</v>
      </c>
      <c r="E156" s="187" t="s">
        <v>168</v>
      </c>
      <c r="F156" s="188">
        <v>0</v>
      </c>
      <c r="G156" s="188"/>
      <c r="H156" s="188">
        <f>G156+F156</f>
        <v>0</v>
      </c>
      <c r="I156" s="188">
        <v>220.8</v>
      </c>
      <c r="J156" s="188">
        <v>0</v>
      </c>
      <c r="K156" s="188">
        <f>I156+J156</f>
        <v>220.8</v>
      </c>
      <c r="L156" s="188">
        <v>220.8</v>
      </c>
      <c r="M156" s="188">
        <v>0</v>
      </c>
      <c r="N156" s="188">
        <f>L156+M156</f>
        <v>220.8</v>
      </c>
    </row>
    <row r="157" spans="1:14" outlineLevel="4">
      <c r="A157" s="184" t="s">
        <v>280</v>
      </c>
      <c r="B157" s="182" t="s">
        <v>304</v>
      </c>
      <c r="C157" s="182" t="s">
        <v>48</v>
      </c>
      <c r="D157" s="182" t="s">
        <v>394</v>
      </c>
      <c r="E157" s="182"/>
      <c r="F157" s="185">
        <f>F158</f>
        <v>32.9</v>
      </c>
      <c r="G157" s="185">
        <f t="shared" ref="G157:H159" si="132">G158</f>
        <v>0</v>
      </c>
      <c r="H157" s="185">
        <f t="shared" si="132"/>
        <v>32.9</v>
      </c>
      <c r="I157" s="185">
        <f t="shared" ref="I157:N159" si="133">I158</f>
        <v>30.4</v>
      </c>
      <c r="J157" s="185">
        <f t="shared" si="133"/>
        <v>0</v>
      </c>
      <c r="K157" s="185">
        <f t="shared" si="133"/>
        <v>30.4</v>
      </c>
      <c r="L157" s="185">
        <f t="shared" si="133"/>
        <v>25.5</v>
      </c>
      <c r="M157" s="185">
        <f t="shared" si="133"/>
        <v>0</v>
      </c>
      <c r="N157" s="185">
        <f t="shared" si="133"/>
        <v>25.5</v>
      </c>
    </row>
    <row r="158" spans="1:14" ht="31.2" outlineLevel="5">
      <c r="A158" s="184" t="s">
        <v>427</v>
      </c>
      <c r="B158" s="182" t="s">
        <v>304</v>
      </c>
      <c r="C158" s="182" t="s">
        <v>48</v>
      </c>
      <c r="D158" s="182" t="s">
        <v>390</v>
      </c>
      <c r="E158" s="182"/>
      <c r="F158" s="185">
        <f>F159</f>
        <v>32.9</v>
      </c>
      <c r="G158" s="185">
        <f t="shared" si="132"/>
        <v>0</v>
      </c>
      <c r="H158" s="185">
        <f t="shared" si="132"/>
        <v>32.9</v>
      </c>
      <c r="I158" s="185">
        <f t="shared" si="133"/>
        <v>30.4</v>
      </c>
      <c r="J158" s="185">
        <f t="shared" si="133"/>
        <v>0</v>
      </c>
      <c r="K158" s="185">
        <f t="shared" si="133"/>
        <v>30.4</v>
      </c>
      <c r="L158" s="185">
        <f t="shared" si="133"/>
        <v>25.5</v>
      </c>
      <c r="M158" s="185">
        <f t="shared" si="133"/>
        <v>0</v>
      </c>
      <c r="N158" s="185">
        <f t="shared" si="133"/>
        <v>25.5</v>
      </c>
    </row>
    <row r="159" spans="1:14" ht="62.4" outlineLevel="6">
      <c r="A159" s="184" t="s">
        <v>428</v>
      </c>
      <c r="B159" s="182" t="s">
        <v>304</v>
      </c>
      <c r="C159" s="182" t="s">
        <v>48</v>
      </c>
      <c r="D159" s="182" t="s">
        <v>429</v>
      </c>
      <c r="E159" s="182"/>
      <c r="F159" s="185">
        <f>F160</f>
        <v>32.9</v>
      </c>
      <c r="G159" s="185">
        <f t="shared" si="132"/>
        <v>0</v>
      </c>
      <c r="H159" s="185">
        <f t="shared" si="132"/>
        <v>32.9</v>
      </c>
      <c r="I159" s="185">
        <f t="shared" si="133"/>
        <v>30.4</v>
      </c>
      <c r="J159" s="185">
        <f t="shared" si="133"/>
        <v>0</v>
      </c>
      <c r="K159" s="185">
        <f t="shared" si="133"/>
        <v>30.4</v>
      </c>
      <c r="L159" s="185">
        <f t="shared" si="133"/>
        <v>25.5</v>
      </c>
      <c r="M159" s="185">
        <f t="shared" si="133"/>
        <v>0</v>
      </c>
      <c r="N159" s="185">
        <f t="shared" si="133"/>
        <v>25.5</v>
      </c>
    </row>
    <row r="160" spans="1:14" ht="31.2" outlineLevel="7">
      <c r="A160" s="186" t="s">
        <v>110</v>
      </c>
      <c r="B160" s="187" t="s">
        <v>304</v>
      </c>
      <c r="C160" s="187" t="s">
        <v>48</v>
      </c>
      <c r="D160" s="187" t="s">
        <v>429</v>
      </c>
      <c r="E160" s="187" t="s">
        <v>168</v>
      </c>
      <c r="F160" s="188">
        <v>32.9</v>
      </c>
      <c r="G160" s="188"/>
      <c r="H160" s="188">
        <f>G160+F160</f>
        <v>32.9</v>
      </c>
      <c r="I160" s="188">
        <v>30.4</v>
      </c>
      <c r="J160" s="188">
        <v>0</v>
      </c>
      <c r="K160" s="188">
        <f>I160+J160</f>
        <v>30.4</v>
      </c>
      <c r="L160" s="188">
        <v>25.5</v>
      </c>
      <c r="M160" s="188">
        <v>0</v>
      </c>
      <c r="N160" s="188">
        <f>L160+M160</f>
        <v>25.5</v>
      </c>
    </row>
    <row r="161" spans="1:14" outlineLevel="1">
      <c r="A161" s="184" t="s">
        <v>49</v>
      </c>
      <c r="B161" s="182" t="s">
        <v>304</v>
      </c>
      <c r="C161" s="182" t="s">
        <v>50</v>
      </c>
      <c r="D161" s="182"/>
      <c r="E161" s="182"/>
      <c r="F161" s="185">
        <f>F162</f>
        <v>6955.9</v>
      </c>
      <c r="G161" s="185">
        <f t="shared" ref="G161:H164" si="134">G162</f>
        <v>-465</v>
      </c>
      <c r="H161" s="185">
        <f t="shared" si="134"/>
        <v>6490.9</v>
      </c>
      <c r="I161" s="185">
        <f t="shared" ref="I161:N166" si="135">I162</f>
        <v>6554</v>
      </c>
      <c r="J161" s="185">
        <f t="shared" si="135"/>
        <v>-112.1</v>
      </c>
      <c r="K161" s="185">
        <f t="shared" si="135"/>
        <v>6441.9</v>
      </c>
      <c r="L161" s="185">
        <f t="shared" si="135"/>
        <v>6733.9</v>
      </c>
      <c r="M161" s="185">
        <f t="shared" si="135"/>
        <v>-115.10000000000001</v>
      </c>
      <c r="N161" s="185">
        <f t="shared" si="135"/>
        <v>6618.7999999999993</v>
      </c>
    </row>
    <row r="162" spans="1:14" outlineLevel="2">
      <c r="A162" s="184" t="s">
        <v>51</v>
      </c>
      <c r="B162" s="182" t="s">
        <v>304</v>
      </c>
      <c r="C162" s="182" t="s">
        <v>52</v>
      </c>
      <c r="D162" s="182"/>
      <c r="E162" s="182"/>
      <c r="F162" s="185">
        <f>F163</f>
        <v>6955.9</v>
      </c>
      <c r="G162" s="185">
        <f t="shared" si="134"/>
        <v>-465</v>
      </c>
      <c r="H162" s="185">
        <f t="shared" si="134"/>
        <v>6490.9</v>
      </c>
      <c r="I162" s="185">
        <f t="shared" si="135"/>
        <v>6554</v>
      </c>
      <c r="J162" s="185">
        <f t="shared" si="135"/>
        <v>-112.1</v>
      </c>
      <c r="K162" s="185">
        <f t="shared" si="135"/>
        <v>6441.9</v>
      </c>
      <c r="L162" s="185">
        <f t="shared" si="135"/>
        <v>6733.9</v>
      </c>
      <c r="M162" s="185">
        <f t="shared" si="135"/>
        <v>-115.10000000000001</v>
      </c>
      <c r="N162" s="185">
        <f t="shared" si="135"/>
        <v>6618.7999999999993</v>
      </c>
    </row>
    <row r="163" spans="1:14" ht="46.8" outlineLevel="3">
      <c r="A163" s="184" t="s">
        <v>286</v>
      </c>
      <c r="B163" s="182" t="s">
        <v>304</v>
      </c>
      <c r="C163" s="182" t="s">
        <v>52</v>
      </c>
      <c r="D163" s="182" t="s">
        <v>358</v>
      </c>
      <c r="E163" s="182"/>
      <c r="F163" s="185">
        <f>F164</f>
        <v>6955.9</v>
      </c>
      <c r="G163" s="185">
        <f t="shared" si="134"/>
        <v>-465</v>
      </c>
      <c r="H163" s="185">
        <f t="shared" si="134"/>
        <v>6490.9</v>
      </c>
      <c r="I163" s="185">
        <f t="shared" si="135"/>
        <v>6554</v>
      </c>
      <c r="J163" s="185">
        <f t="shared" si="135"/>
        <v>-112.1</v>
      </c>
      <c r="K163" s="185">
        <f t="shared" si="135"/>
        <v>6441.9</v>
      </c>
      <c r="L163" s="185">
        <f t="shared" si="135"/>
        <v>6733.9</v>
      </c>
      <c r="M163" s="185">
        <f t="shared" si="135"/>
        <v>-115.10000000000001</v>
      </c>
      <c r="N163" s="185">
        <f t="shared" si="135"/>
        <v>6618.7999999999993</v>
      </c>
    </row>
    <row r="164" spans="1:14" outlineLevel="4">
      <c r="A164" s="184" t="s">
        <v>277</v>
      </c>
      <c r="B164" s="182" t="s">
        <v>304</v>
      </c>
      <c r="C164" s="182" t="s">
        <v>52</v>
      </c>
      <c r="D164" s="182" t="s">
        <v>359</v>
      </c>
      <c r="E164" s="182"/>
      <c r="F164" s="185">
        <f>F165</f>
        <v>6955.9</v>
      </c>
      <c r="G164" s="185">
        <f t="shared" si="134"/>
        <v>-465</v>
      </c>
      <c r="H164" s="185">
        <f t="shared" si="134"/>
        <v>6490.9</v>
      </c>
      <c r="I164" s="185">
        <f t="shared" si="135"/>
        <v>6554</v>
      </c>
      <c r="J164" s="185">
        <f t="shared" si="135"/>
        <v>-112.1</v>
      </c>
      <c r="K164" s="185">
        <f t="shared" si="135"/>
        <v>6441.9</v>
      </c>
      <c r="L164" s="185">
        <f t="shared" si="135"/>
        <v>6733.9</v>
      </c>
      <c r="M164" s="185">
        <f t="shared" si="135"/>
        <v>-115.10000000000001</v>
      </c>
      <c r="N164" s="185">
        <f t="shared" si="135"/>
        <v>6618.7999999999993</v>
      </c>
    </row>
    <row r="165" spans="1:14" ht="62.4" outlineLevel="5">
      <c r="A165" s="184" t="s">
        <v>360</v>
      </c>
      <c r="B165" s="182" t="s">
        <v>304</v>
      </c>
      <c r="C165" s="182" t="s">
        <v>52</v>
      </c>
      <c r="D165" s="182" t="s">
        <v>361</v>
      </c>
      <c r="E165" s="182"/>
      <c r="F165" s="185">
        <f>F166+F168</f>
        <v>6955.9</v>
      </c>
      <c r="G165" s="185">
        <f t="shared" ref="G165:H165" si="136">G166+G168</f>
        <v>-465</v>
      </c>
      <c r="H165" s="185">
        <f t="shared" si="136"/>
        <v>6490.9</v>
      </c>
      <c r="I165" s="185">
        <f t="shared" ref="I165:N165" si="137">I166+I168</f>
        <v>6554</v>
      </c>
      <c r="J165" s="185">
        <f t="shared" ref="J165:K165" si="138">J166+J168</f>
        <v>-112.1</v>
      </c>
      <c r="K165" s="185">
        <f t="shared" si="138"/>
        <v>6441.9</v>
      </c>
      <c r="L165" s="185">
        <f t="shared" si="137"/>
        <v>6733.9</v>
      </c>
      <c r="M165" s="185">
        <f t="shared" si="137"/>
        <v>-115.10000000000001</v>
      </c>
      <c r="N165" s="185">
        <f t="shared" si="137"/>
        <v>6618.7999999999993</v>
      </c>
    </row>
    <row r="166" spans="1:14" ht="31.2" outlineLevel="6">
      <c r="A166" s="184" t="s">
        <v>289</v>
      </c>
      <c r="B166" s="182" t="s">
        <v>304</v>
      </c>
      <c r="C166" s="182" t="s">
        <v>52</v>
      </c>
      <c r="D166" s="182" t="s">
        <v>362</v>
      </c>
      <c r="E166" s="182"/>
      <c r="F166" s="185">
        <f>F167</f>
        <v>3252.5</v>
      </c>
      <c r="G166" s="185">
        <f t="shared" ref="G166:H166" si="139">G167</f>
        <v>-495.7</v>
      </c>
      <c r="H166" s="185">
        <f t="shared" si="139"/>
        <v>2756.8</v>
      </c>
      <c r="I166" s="185">
        <f t="shared" si="135"/>
        <v>3030.5</v>
      </c>
      <c r="J166" s="185">
        <f t="shared" si="135"/>
        <v>-322.7</v>
      </c>
      <c r="K166" s="185">
        <f t="shared" si="135"/>
        <v>2707.8</v>
      </c>
      <c r="L166" s="185">
        <f t="shared" si="135"/>
        <v>3030.5</v>
      </c>
      <c r="M166" s="185">
        <f t="shared" si="135"/>
        <v>-145.80000000000001</v>
      </c>
      <c r="N166" s="185">
        <f t="shared" si="135"/>
        <v>2884.7</v>
      </c>
    </row>
    <row r="167" spans="1:14" ht="31.2" outlineLevel="7">
      <c r="A167" s="186" t="s">
        <v>249</v>
      </c>
      <c r="B167" s="187" t="s">
        <v>304</v>
      </c>
      <c r="C167" s="187" t="s">
        <v>52</v>
      </c>
      <c r="D167" s="187" t="s">
        <v>362</v>
      </c>
      <c r="E167" s="187" t="s">
        <v>250</v>
      </c>
      <c r="F167" s="188">
        <v>3252.5</v>
      </c>
      <c r="G167" s="188">
        <v>-495.7</v>
      </c>
      <c r="H167" s="188">
        <f>F167+G167</f>
        <v>2756.8</v>
      </c>
      <c r="I167" s="188">
        <v>3030.5</v>
      </c>
      <c r="J167" s="188">
        <v>-322.7</v>
      </c>
      <c r="K167" s="188">
        <f>I167+J167</f>
        <v>2707.8</v>
      </c>
      <c r="L167" s="188">
        <v>3030.5</v>
      </c>
      <c r="M167" s="188">
        <v>-145.80000000000001</v>
      </c>
      <c r="N167" s="188">
        <f>L167+M167</f>
        <v>2884.7</v>
      </c>
    </row>
    <row r="168" spans="1:14" ht="124.8" outlineLevel="6">
      <c r="A168" s="189" t="s">
        <v>287</v>
      </c>
      <c r="B168" s="182" t="s">
        <v>304</v>
      </c>
      <c r="C168" s="182" t="s">
        <v>52</v>
      </c>
      <c r="D168" s="182" t="s">
        <v>363</v>
      </c>
      <c r="E168" s="182"/>
      <c r="F168" s="185">
        <f>F169</f>
        <v>3703.4</v>
      </c>
      <c r="G168" s="185">
        <f t="shared" ref="G168:H168" si="140">G169</f>
        <v>30.7</v>
      </c>
      <c r="H168" s="185">
        <f t="shared" si="140"/>
        <v>3734.1</v>
      </c>
      <c r="I168" s="185">
        <f t="shared" ref="I168:N168" si="141">I169</f>
        <v>3523.5</v>
      </c>
      <c r="J168" s="185">
        <f t="shared" si="141"/>
        <v>210.6</v>
      </c>
      <c r="K168" s="185">
        <f t="shared" si="141"/>
        <v>3734.1</v>
      </c>
      <c r="L168" s="185">
        <f t="shared" si="141"/>
        <v>3703.4</v>
      </c>
      <c r="M168" s="185">
        <f t="shared" si="141"/>
        <v>30.7</v>
      </c>
      <c r="N168" s="185">
        <f t="shared" si="141"/>
        <v>3734.1</v>
      </c>
    </row>
    <row r="169" spans="1:14" ht="31.2" outlineLevel="7">
      <c r="A169" s="186" t="s">
        <v>249</v>
      </c>
      <c r="B169" s="187" t="s">
        <v>304</v>
      </c>
      <c r="C169" s="187" t="s">
        <v>52</v>
      </c>
      <c r="D169" s="187" t="s">
        <v>363</v>
      </c>
      <c r="E169" s="187" t="s">
        <v>250</v>
      </c>
      <c r="F169" s="188">
        <v>3703.4</v>
      </c>
      <c r="G169" s="188">
        <v>30.7</v>
      </c>
      <c r="H169" s="188">
        <f>G169+F169</f>
        <v>3734.1</v>
      </c>
      <c r="I169" s="188">
        <v>3523.5</v>
      </c>
      <c r="J169" s="188">
        <v>210.6</v>
      </c>
      <c r="K169" s="188">
        <f>I169+J169</f>
        <v>3734.1</v>
      </c>
      <c r="L169" s="188">
        <v>3703.4</v>
      </c>
      <c r="M169" s="188">
        <v>30.7</v>
      </c>
      <c r="N169" s="188">
        <f>L169+M169</f>
        <v>3734.1</v>
      </c>
    </row>
    <row r="170" spans="1:14" outlineLevel="1">
      <c r="A170" s="184" t="s">
        <v>53</v>
      </c>
      <c r="B170" s="182" t="s">
        <v>304</v>
      </c>
      <c r="C170" s="182" t="s">
        <v>54</v>
      </c>
      <c r="D170" s="182"/>
      <c r="E170" s="182"/>
      <c r="F170" s="185">
        <f>F171+F177</f>
        <v>1019.6</v>
      </c>
      <c r="G170" s="185">
        <f t="shared" ref="G170:H170" si="142">G171+G177</f>
        <v>0</v>
      </c>
      <c r="H170" s="185">
        <f t="shared" si="142"/>
        <v>1019.6</v>
      </c>
      <c r="I170" s="185">
        <f t="shared" ref="I170:N170" si="143">I171+I177</f>
        <v>4246.5</v>
      </c>
      <c r="J170" s="185">
        <f t="shared" ref="J170:K170" si="144">J171+J177</f>
        <v>0</v>
      </c>
      <c r="K170" s="185">
        <f t="shared" si="144"/>
        <v>4246.5</v>
      </c>
      <c r="L170" s="185">
        <f t="shared" si="143"/>
        <v>1150</v>
      </c>
      <c r="M170" s="185">
        <f t="shared" si="143"/>
        <v>0</v>
      </c>
      <c r="N170" s="185">
        <f t="shared" si="143"/>
        <v>1150</v>
      </c>
    </row>
    <row r="171" spans="1:14" outlineLevel="2">
      <c r="A171" s="184" t="s">
        <v>55</v>
      </c>
      <c r="B171" s="182" t="s">
        <v>304</v>
      </c>
      <c r="C171" s="182" t="s">
        <v>56</v>
      </c>
      <c r="D171" s="182"/>
      <c r="E171" s="182"/>
      <c r="F171" s="185">
        <f>F172</f>
        <v>1019.6</v>
      </c>
      <c r="G171" s="185">
        <f t="shared" ref="G171:H175" si="145">G172</f>
        <v>0</v>
      </c>
      <c r="H171" s="185">
        <f t="shared" si="145"/>
        <v>1019.6</v>
      </c>
      <c r="I171" s="185">
        <f t="shared" ref="I171:N175" si="146">I172</f>
        <v>1100</v>
      </c>
      <c r="J171" s="185">
        <f t="shared" si="146"/>
        <v>0</v>
      </c>
      <c r="K171" s="185">
        <f t="shared" si="146"/>
        <v>1100</v>
      </c>
      <c r="L171" s="185">
        <f t="shared" si="146"/>
        <v>1150</v>
      </c>
      <c r="M171" s="185">
        <f t="shared" si="146"/>
        <v>0</v>
      </c>
      <c r="N171" s="185">
        <f t="shared" si="146"/>
        <v>1150</v>
      </c>
    </row>
    <row r="172" spans="1:14" ht="46.8" outlineLevel="3">
      <c r="A172" s="184" t="s">
        <v>111</v>
      </c>
      <c r="B172" s="182" t="s">
        <v>304</v>
      </c>
      <c r="C172" s="182" t="s">
        <v>56</v>
      </c>
      <c r="D172" s="182" t="s">
        <v>314</v>
      </c>
      <c r="E172" s="182"/>
      <c r="F172" s="185">
        <f>F173</f>
        <v>1019.6</v>
      </c>
      <c r="G172" s="185">
        <f t="shared" si="145"/>
        <v>0</v>
      </c>
      <c r="H172" s="185">
        <f t="shared" si="145"/>
        <v>1019.6</v>
      </c>
      <c r="I172" s="185">
        <f t="shared" si="146"/>
        <v>1100</v>
      </c>
      <c r="J172" s="185">
        <f t="shared" si="146"/>
        <v>0</v>
      </c>
      <c r="K172" s="185">
        <f t="shared" si="146"/>
        <v>1100</v>
      </c>
      <c r="L172" s="185">
        <f t="shared" si="146"/>
        <v>1150</v>
      </c>
      <c r="M172" s="185">
        <f t="shared" si="146"/>
        <v>0</v>
      </c>
      <c r="N172" s="185">
        <f t="shared" si="146"/>
        <v>1150</v>
      </c>
    </row>
    <row r="173" spans="1:14" outlineLevel="4">
      <c r="A173" s="184" t="s">
        <v>80</v>
      </c>
      <c r="B173" s="182" t="s">
        <v>304</v>
      </c>
      <c r="C173" s="182" t="s">
        <v>56</v>
      </c>
      <c r="D173" s="182" t="s">
        <v>315</v>
      </c>
      <c r="E173" s="182"/>
      <c r="F173" s="185">
        <f>F174</f>
        <v>1019.6</v>
      </c>
      <c r="G173" s="185">
        <f t="shared" si="145"/>
        <v>0</v>
      </c>
      <c r="H173" s="185">
        <f t="shared" si="145"/>
        <v>1019.6</v>
      </c>
      <c r="I173" s="185">
        <f t="shared" si="146"/>
        <v>1100</v>
      </c>
      <c r="J173" s="185">
        <f t="shared" si="146"/>
        <v>0</v>
      </c>
      <c r="K173" s="185">
        <f t="shared" si="146"/>
        <v>1100</v>
      </c>
      <c r="L173" s="185">
        <f t="shared" si="146"/>
        <v>1150</v>
      </c>
      <c r="M173" s="185">
        <f t="shared" si="146"/>
        <v>0</v>
      </c>
      <c r="N173" s="185">
        <f t="shared" si="146"/>
        <v>1150</v>
      </c>
    </row>
    <row r="174" spans="1:14" outlineLevel="5">
      <c r="A174" s="184" t="s">
        <v>80</v>
      </c>
      <c r="B174" s="182" t="s">
        <v>304</v>
      </c>
      <c r="C174" s="182" t="s">
        <v>56</v>
      </c>
      <c r="D174" s="182" t="s">
        <v>316</v>
      </c>
      <c r="E174" s="182"/>
      <c r="F174" s="185">
        <f>F175</f>
        <v>1019.6</v>
      </c>
      <c r="G174" s="185">
        <f t="shared" si="145"/>
        <v>0</v>
      </c>
      <c r="H174" s="185">
        <f t="shared" si="145"/>
        <v>1019.6</v>
      </c>
      <c r="I174" s="185">
        <f t="shared" si="146"/>
        <v>1100</v>
      </c>
      <c r="J174" s="185">
        <f t="shared" si="146"/>
        <v>0</v>
      </c>
      <c r="K174" s="185">
        <f t="shared" si="146"/>
        <v>1100</v>
      </c>
      <c r="L174" s="185">
        <f t="shared" si="146"/>
        <v>1150</v>
      </c>
      <c r="M174" s="185">
        <f t="shared" si="146"/>
        <v>0</v>
      </c>
      <c r="N174" s="185">
        <f t="shared" si="146"/>
        <v>1150</v>
      </c>
    </row>
    <row r="175" spans="1:14" ht="46.8" outlineLevel="6">
      <c r="A175" s="184" t="s">
        <v>296</v>
      </c>
      <c r="B175" s="182" t="s">
        <v>304</v>
      </c>
      <c r="C175" s="182" t="s">
        <v>56</v>
      </c>
      <c r="D175" s="182" t="s">
        <v>364</v>
      </c>
      <c r="E175" s="182"/>
      <c r="F175" s="185">
        <f>F176</f>
        <v>1019.6</v>
      </c>
      <c r="G175" s="185">
        <f t="shared" si="145"/>
        <v>0</v>
      </c>
      <c r="H175" s="185">
        <f t="shared" si="145"/>
        <v>1019.6</v>
      </c>
      <c r="I175" s="185">
        <f t="shared" si="146"/>
        <v>1100</v>
      </c>
      <c r="J175" s="185">
        <f t="shared" si="146"/>
        <v>0</v>
      </c>
      <c r="K175" s="185">
        <f t="shared" si="146"/>
        <v>1100</v>
      </c>
      <c r="L175" s="185">
        <f t="shared" si="146"/>
        <v>1150</v>
      </c>
      <c r="M175" s="185">
        <f t="shared" si="146"/>
        <v>0</v>
      </c>
      <c r="N175" s="185">
        <f t="shared" si="146"/>
        <v>1150</v>
      </c>
    </row>
    <row r="176" spans="1:14" outlineLevel="7">
      <c r="A176" s="186" t="s">
        <v>256</v>
      </c>
      <c r="B176" s="187" t="s">
        <v>304</v>
      </c>
      <c r="C176" s="187" t="s">
        <v>56</v>
      </c>
      <c r="D176" s="187" t="s">
        <v>364</v>
      </c>
      <c r="E176" s="187" t="s">
        <v>297</v>
      </c>
      <c r="F176" s="188">
        <v>1019.6</v>
      </c>
      <c r="G176" s="188"/>
      <c r="H176" s="188">
        <f>F176+G176</f>
        <v>1019.6</v>
      </c>
      <c r="I176" s="188">
        <v>1100</v>
      </c>
      <c r="J176" s="188">
        <v>0</v>
      </c>
      <c r="K176" s="188">
        <f>I176+J176</f>
        <v>1100</v>
      </c>
      <c r="L176" s="188">
        <v>1150</v>
      </c>
      <c r="M176" s="188">
        <v>0</v>
      </c>
      <c r="N176" s="188">
        <f>L176+M176</f>
        <v>1150</v>
      </c>
    </row>
    <row r="177" spans="1:14" outlineLevel="2">
      <c r="A177" s="184" t="s">
        <v>384</v>
      </c>
      <c r="B177" s="182" t="s">
        <v>304</v>
      </c>
      <c r="C177" s="182" t="s">
        <v>383</v>
      </c>
      <c r="D177" s="182"/>
      <c r="E177" s="182"/>
      <c r="F177" s="185">
        <f>F178</f>
        <v>0</v>
      </c>
      <c r="G177" s="185">
        <f t="shared" ref="G177:H181" si="147">G178</f>
        <v>0</v>
      </c>
      <c r="H177" s="185">
        <f t="shared" si="147"/>
        <v>0</v>
      </c>
      <c r="I177" s="185">
        <f t="shared" ref="I177:N181" si="148">I178</f>
        <v>3146.4999999999995</v>
      </c>
      <c r="J177" s="185">
        <f t="shared" si="148"/>
        <v>0</v>
      </c>
      <c r="K177" s="185">
        <f t="shared" si="148"/>
        <v>3146.4999999999995</v>
      </c>
      <c r="L177" s="185">
        <f t="shared" si="148"/>
        <v>0</v>
      </c>
      <c r="M177" s="185">
        <f t="shared" si="148"/>
        <v>0</v>
      </c>
      <c r="N177" s="185">
        <f t="shared" si="148"/>
        <v>0</v>
      </c>
    </row>
    <row r="178" spans="1:14" ht="62.4" outlineLevel="3">
      <c r="A178" s="184" t="s">
        <v>430</v>
      </c>
      <c r="B178" s="182" t="s">
        <v>304</v>
      </c>
      <c r="C178" s="182" t="s">
        <v>383</v>
      </c>
      <c r="D178" s="182" t="s">
        <v>431</v>
      </c>
      <c r="E178" s="182"/>
      <c r="F178" s="185">
        <f>F179</f>
        <v>0</v>
      </c>
      <c r="G178" s="185">
        <f t="shared" si="147"/>
        <v>0</v>
      </c>
      <c r="H178" s="185">
        <f t="shared" si="147"/>
        <v>0</v>
      </c>
      <c r="I178" s="185">
        <f t="shared" si="148"/>
        <v>3146.4999999999995</v>
      </c>
      <c r="J178" s="185">
        <f t="shared" si="148"/>
        <v>0</v>
      </c>
      <c r="K178" s="185">
        <f t="shared" si="148"/>
        <v>3146.4999999999995</v>
      </c>
      <c r="L178" s="185">
        <f t="shared" si="148"/>
        <v>0</v>
      </c>
      <c r="M178" s="185">
        <f t="shared" si="148"/>
        <v>0</v>
      </c>
      <c r="N178" s="185">
        <f t="shared" si="148"/>
        <v>0</v>
      </c>
    </row>
    <row r="179" spans="1:14" outlineLevel="4">
      <c r="A179" s="184" t="s">
        <v>280</v>
      </c>
      <c r="B179" s="182" t="s">
        <v>304</v>
      </c>
      <c r="C179" s="182" t="s">
        <v>383</v>
      </c>
      <c r="D179" s="182" t="s">
        <v>387</v>
      </c>
      <c r="E179" s="182"/>
      <c r="F179" s="185">
        <f>F180</f>
        <v>0</v>
      </c>
      <c r="G179" s="185">
        <f t="shared" si="147"/>
        <v>0</v>
      </c>
      <c r="H179" s="185">
        <f t="shared" si="147"/>
        <v>0</v>
      </c>
      <c r="I179" s="185">
        <f t="shared" si="148"/>
        <v>3146.4999999999995</v>
      </c>
      <c r="J179" s="185">
        <f t="shared" si="148"/>
        <v>0</v>
      </c>
      <c r="K179" s="185">
        <f t="shared" si="148"/>
        <v>3146.4999999999995</v>
      </c>
      <c r="L179" s="185">
        <f t="shared" si="148"/>
        <v>0</v>
      </c>
      <c r="M179" s="185">
        <f t="shared" si="148"/>
        <v>0</v>
      </c>
      <c r="N179" s="185">
        <f t="shared" si="148"/>
        <v>0</v>
      </c>
    </row>
    <row r="180" spans="1:14" ht="46.8" outlineLevel="5">
      <c r="A180" s="184" t="s">
        <v>388</v>
      </c>
      <c r="B180" s="182" t="s">
        <v>304</v>
      </c>
      <c r="C180" s="182" t="s">
        <v>383</v>
      </c>
      <c r="D180" s="182" t="s">
        <v>386</v>
      </c>
      <c r="E180" s="182"/>
      <c r="F180" s="185">
        <f>F181</f>
        <v>0</v>
      </c>
      <c r="G180" s="185">
        <f t="shared" si="147"/>
        <v>0</v>
      </c>
      <c r="H180" s="185">
        <f t="shared" si="147"/>
        <v>0</v>
      </c>
      <c r="I180" s="185">
        <f t="shared" si="148"/>
        <v>3146.4999999999995</v>
      </c>
      <c r="J180" s="185">
        <f t="shared" si="148"/>
        <v>0</v>
      </c>
      <c r="K180" s="185">
        <f t="shared" si="148"/>
        <v>3146.4999999999995</v>
      </c>
      <c r="L180" s="185">
        <f t="shared" si="148"/>
        <v>0</v>
      </c>
      <c r="M180" s="185">
        <f t="shared" si="148"/>
        <v>0</v>
      </c>
      <c r="N180" s="185">
        <f t="shared" si="148"/>
        <v>0</v>
      </c>
    </row>
    <row r="181" spans="1:14" ht="31.2" outlineLevel="6">
      <c r="A181" s="184" t="s">
        <v>432</v>
      </c>
      <c r="B181" s="182" t="s">
        <v>304</v>
      </c>
      <c r="C181" s="182" t="s">
        <v>383</v>
      </c>
      <c r="D181" s="182" t="s">
        <v>385</v>
      </c>
      <c r="E181" s="182"/>
      <c r="F181" s="185">
        <f>F182</f>
        <v>0</v>
      </c>
      <c r="G181" s="185">
        <f t="shared" si="147"/>
        <v>0</v>
      </c>
      <c r="H181" s="185">
        <f t="shared" si="147"/>
        <v>0</v>
      </c>
      <c r="I181" s="185">
        <f t="shared" si="148"/>
        <v>3146.4999999999995</v>
      </c>
      <c r="J181" s="185">
        <f t="shared" si="148"/>
        <v>0</v>
      </c>
      <c r="K181" s="185">
        <f t="shared" si="148"/>
        <v>3146.4999999999995</v>
      </c>
      <c r="L181" s="185">
        <f t="shared" si="148"/>
        <v>0</v>
      </c>
      <c r="M181" s="185">
        <f t="shared" si="148"/>
        <v>0</v>
      </c>
      <c r="N181" s="185">
        <f t="shared" si="148"/>
        <v>0</v>
      </c>
    </row>
    <row r="182" spans="1:14" outlineLevel="7">
      <c r="A182" s="186" t="s">
        <v>256</v>
      </c>
      <c r="B182" s="187" t="s">
        <v>304</v>
      </c>
      <c r="C182" s="187" t="s">
        <v>383</v>
      </c>
      <c r="D182" s="187" t="s">
        <v>385</v>
      </c>
      <c r="E182" s="187" t="s">
        <v>297</v>
      </c>
      <c r="F182" s="188">
        <v>0</v>
      </c>
      <c r="G182" s="188"/>
      <c r="H182" s="188">
        <f>F182+G182</f>
        <v>0</v>
      </c>
      <c r="I182" s="188">
        <f>5946.9-2800.4</f>
        <v>3146.4999999999995</v>
      </c>
      <c r="J182" s="188">
        <v>0</v>
      </c>
      <c r="K182" s="188">
        <f>I182+J182</f>
        <v>3146.4999999999995</v>
      </c>
      <c r="L182" s="188">
        <v>0</v>
      </c>
      <c r="M182" s="188">
        <v>0</v>
      </c>
      <c r="N182" s="188">
        <f>L182+M182</f>
        <v>0</v>
      </c>
    </row>
    <row r="183" spans="1:14" outlineLevel="1">
      <c r="A183" s="184" t="s">
        <v>57</v>
      </c>
      <c r="B183" s="182" t="s">
        <v>304</v>
      </c>
      <c r="C183" s="182" t="s">
        <v>58</v>
      </c>
      <c r="D183" s="182"/>
      <c r="E183" s="182"/>
      <c r="F183" s="185">
        <f t="shared" ref="F183:N188" si="149">F184</f>
        <v>483.1</v>
      </c>
      <c r="G183" s="185">
        <f t="shared" si="149"/>
        <v>0</v>
      </c>
      <c r="H183" s="185">
        <f t="shared" si="149"/>
        <v>483.1</v>
      </c>
      <c r="I183" s="185">
        <f t="shared" si="149"/>
        <v>455.5</v>
      </c>
      <c r="J183" s="185">
        <f t="shared" si="149"/>
        <v>0</v>
      </c>
      <c r="K183" s="185">
        <f t="shared" si="149"/>
        <v>455.5</v>
      </c>
      <c r="L183" s="185">
        <f t="shared" si="149"/>
        <v>483.1</v>
      </c>
      <c r="M183" s="185">
        <f t="shared" si="149"/>
        <v>0</v>
      </c>
      <c r="N183" s="185">
        <f t="shared" si="149"/>
        <v>483.1</v>
      </c>
    </row>
    <row r="184" spans="1:14" outlineLevel="2">
      <c r="A184" s="184" t="s">
        <v>59</v>
      </c>
      <c r="B184" s="182" t="s">
        <v>304</v>
      </c>
      <c r="C184" s="182" t="s">
        <v>60</v>
      </c>
      <c r="D184" s="182"/>
      <c r="E184" s="182"/>
      <c r="F184" s="185">
        <f t="shared" si="149"/>
        <v>483.1</v>
      </c>
      <c r="G184" s="185">
        <f t="shared" si="149"/>
        <v>0</v>
      </c>
      <c r="H184" s="185">
        <f t="shared" si="149"/>
        <v>483.1</v>
      </c>
      <c r="I184" s="185">
        <f t="shared" si="149"/>
        <v>455.5</v>
      </c>
      <c r="J184" s="185">
        <f t="shared" si="149"/>
        <v>0</v>
      </c>
      <c r="K184" s="185">
        <f t="shared" si="149"/>
        <v>455.5</v>
      </c>
      <c r="L184" s="185">
        <f t="shared" si="149"/>
        <v>483.1</v>
      </c>
      <c r="M184" s="185">
        <f t="shared" si="149"/>
        <v>0</v>
      </c>
      <c r="N184" s="185">
        <f t="shared" si="149"/>
        <v>483.1</v>
      </c>
    </row>
    <row r="185" spans="1:14" ht="62.4" outlineLevel="3">
      <c r="A185" s="184" t="s">
        <v>288</v>
      </c>
      <c r="B185" s="182" t="s">
        <v>304</v>
      </c>
      <c r="C185" s="182" t="s">
        <v>60</v>
      </c>
      <c r="D185" s="182" t="s">
        <v>365</v>
      </c>
      <c r="E185" s="182"/>
      <c r="F185" s="185">
        <f t="shared" si="149"/>
        <v>483.1</v>
      </c>
      <c r="G185" s="185">
        <f t="shared" si="149"/>
        <v>0</v>
      </c>
      <c r="H185" s="185">
        <f t="shared" si="149"/>
        <v>483.1</v>
      </c>
      <c r="I185" s="185">
        <f t="shared" si="149"/>
        <v>455.5</v>
      </c>
      <c r="J185" s="185">
        <f t="shared" si="149"/>
        <v>0</v>
      </c>
      <c r="K185" s="185">
        <f t="shared" si="149"/>
        <v>455.5</v>
      </c>
      <c r="L185" s="185">
        <f t="shared" si="149"/>
        <v>483.1</v>
      </c>
      <c r="M185" s="185">
        <f t="shared" si="149"/>
        <v>0</v>
      </c>
      <c r="N185" s="185">
        <f t="shared" si="149"/>
        <v>483.1</v>
      </c>
    </row>
    <row r="186" spans="1:14" outlineLevel="4">
      <c r="A186" s="184" t="s">
        <v>277</v>
      </c>
      <c r="B186" s="182" t="s">
        <v>304</v>
      </c>
      <c r="C186" s="182" t="s">
        <v>60</v>
      </c>
      <c r="D186" s="182" t="s">
        <v>366</v>
      </c>
      <c r="E186" s="182"/>
      <c r="F186" s="185">
        <f t="shared" si="149"/>
        <v>483.1</v>
      </c>
      <c r="G186" s="185">
        <f t="shared" si="149"/>
        <v>0</v>
      </c>
      <c r="H186" s="185">
        <f t="shared" si="149"/>
        <v>483.1</v>
      </c>
      <c r="I186" s="185">
        <f t="shared" si="149"/>
        <v>455.5</v>
      </c>
      <c r="J186" s="185">
        <f t="shared" si="149"/>
        <v>0</v>
      </c>
      <c r="K186" s="185">
        <f t="shared" si="149"/>
        <v>455.5</v>
      </c>
      <c r="L186" s="185">
        <f t="shared" si="149"/>
        <v>483.1</v>
      </c>
      <c r="M186" s="185">
        <f t="shared" si="149"/>
        <v>0</v>
      </c>
      <c r="N186" s="185">
        <f t="shared" si="149"/>
        <v>483.1</v>
      </c>
    </row>
    <row r="187" spans="1:14" ht="46.8" outlineLevel="5">
      <c r="A187" s="184" t="s">
        <v>367</v>
      </c>
      <c r="B187" s="182" t="s">
        <v>304</v>
      </c>
      <c r="C187" s="182" t="s">
        <v>60</v>
      </c>
      <c r="D187" s="182" t="s">
        <v>368</v>
      </c>
      <c r="E187" s="182"/>
      <c r="F187" s="185">
        <f t="shared" si="149"/>
        <v>483.1</v>
      </c>
      <c r="G187" s="185">
        <f t="shared" si="149"/>
        <v>0</v>
      </c>
      <c r="H187" s="185">
        <f t="shared" si="149"/>
        <v>483.1</v>
      </c>
      <c r="I187" s="185">
        <f t="shared" si="149"/>
        <v>455.5</v>
      </c>
      <c r="J187" s="185">
        <f t="shared" si="149"/>
        <v>0</v>
      </c>
      <c r="K187" s="185">
        <f t="shared" si="149"/>
        <v>455.5</v>
      </c>
      <c r="L187" s="185">
        <f t="shared" si="149"/>
        <v>483.1</v>
      </c>
      <c r="M187" s="185">
        <f t="shared" si="149"/>
        <v>0</v>
      </c>
      <c r="N187" s="185">
        <f t="shared" si="149"/>
        <v>483.1</v>
      </c>
    </row>
    <row r="188" spans="1:14" ht="31.2" outlineLevel="6">
      <c r="A188" s="184" t="s">
        <v>289</v>
      </c>
      <c r="B188" s="182" t="s">
        <v>304</v>
      </c>
      <c r="C188" s="182" t="s">
        <v>60</v>
      </c>
      <c r="D188" s="182" t="s">
        <v>369</v>
      </c>
      <c r="E188" s="182"/>
      <c r="F188" s="185">
        <f t="shared" si="149"/>
        <v>483.1</v>
      </c>
      <c r="G188" s="185">
        <f t="shared" si="149"/>
        <v>0</v>
      </c>
      <c r="H188" s="185">
        <f t="shared" si="149"/>
        <v>483.1</v>
      </c>
      <c r="I188" s="185">
        <f t="shared" si="149"/>
        <v>455.5</v>
      </c>
      <c r="J188" s="185">
        <f t="shared" si="149"/>
        <v>0</v>
      </c>
      <c r="K188" s="185">
        <f t="shared" si="149"/>
        <v>455.5</v>
      </c>
      <c r="L188" s="185">
        <f t="shared" si="149"/>
        <v>483.1</v>
      </c>
      <c r="M188" s="185">
        <f t="shared" si="149"/>
        <v>0</v>
      </c>
      <c r="N188" s="185">
        <f t="shared" si="149"/>
        <v>483.1</v>
      </c>
    </row>
    <row r="189" spans="1:14" ht="31.2" outlineLevel="7">
      <c r="A189" s="186" t="s">
        <v>249</v>
      </c>
      <c r="B189" s="187" t="s">
        <v>304</v>
      </c>
      <c r="C189" s="187" t="s">
        <v>60</v>
      </c>
      <c r="D189" s="187" t="s">
        <v>369</v>
      </c>
      <c r="E189" s="187" t="s">
        <v>250</v>
      </c>
      <c r="F189" s="188">
        <v>483.1</v>
      </c>
      <c r="G189" s="188"/>
      <c r="H189" s="188">
        <f>F189+G189</f>
        <v>483.1</v>
      </c>
      <c r="I189" s="188">
        <v>455.5</v>
      </c>
      <c r="J189" s="188">
        <v>0</v>
      </c>
      <c r="K189" s="188">
        <f>I189+J189</f>
        <v>455.5</v>
      </c>
      <c r="L189" s="188">
        <v>483.1</v>
      </c>
      <c r="M189" s="188">
        <v>0</v>
      </c>
      <c r="N189" s="188">
        <f>L189+M189</f>
        <v>483.1</v>
      </c>
    </row>
    <row r="190" spans="1:14">
      <c r="A190" s="184" t="s">
        <v>433</v>
      </c>
      <c r="B190" s="182"/>
      <c r="C190" s="182"/>
      <c r="D190" s="182"/>
      <c r="E190" s="182"/>
      <c r="F190" s="185">
        <f>F12+F55+F63+F81+F108+F161+F170+F183</f>
        <v>28824.799999999996</v>
      </c>
      <c r="G190" s="185">
        <f>G12+G55+G63+G81+G108+G161+G170+G183</f>
        <v>0</v>
      </c>
      <c r="H190" s="185">
        <f>H12+H55+H63+H81+H108+H161+H170+H183</f>
        <v>28824.799999999996</v>
      </c>
      <c r="I190" s="185">
        <f>I12+I55+I63+I81+I108+I161+I170+I183</f>
        <v>22680</v>
      </c>
      <c r="J190" s="185">
        <f t="shared" ref="J190:K190" si="150">J12+J55+J63+J81+J108+J161+J170+J183</f>
        <v>13669.7</v>
      </c>
      <c r="K190" s="185">
        <f t="shared" si="150"/>
        <v>36349.700000000004</v>
      </c>
      <c r="L190" s="185">
        <f t="shared" ref="L190:N190" si="151">L12+L55+L63+L81+L108+L161+L170+L183</f>
        <v>19841.299999999996</v>
      </c>
      <c r="M190" s="185">
        <f t="shared" si="151"/>
        <v>815</v>
      </c>
      <c r="N190" s="185">
        <f t="shared" si="151"/>
        <v>20656.299999999996</v>
      </c>
    </row>
    <row r="191" spans="1:14" outlineLevel="7">
      <c r="A191" s="184" t="s">
        <v>61</v>
      </c>
      <c r="B191" s="187"/>
      <c r="C191" s="187"/>
      <c r="D191" s="187"/>
      <c r="E191" s="187" t="s">
        <v>22</v>
      </c>
      <c r="F191" s="185">
        <v>0</v>
      </c>
      <c r="G191" s="185">
        <v>0</v>
      </c>
      <c r="H191" s="185">
        <v>0</v>
      </c>
      <c r="I191" s="185">
        <v>843.1</v>
      </c>
      <c r="J191" s="188">
        <v>0</v>
      </c>
      <c r="K191" s="188">
        <f>I191+J191</f>
        <v>843.1</v>
      </c>
      <c r="L191" s="185">
        <v>864.6</v>
      </c>
      <c r="M191" s="188">
        <v>0</v>
      </c>
      <c r="N191" s="188">
        <f>L191+M191</f>
        <v>864.6</v>
      </c>
    </row>
    <row r="192" spans="1:14">
      <c r="A192" s="190" t="s">
        <v>62</v>
      </c>
      <c r="B192" s="191"/>
      <c r="C192" s="191"/>
      <c r="D192" s="191"/>
      <c r="E192" s="191"/>
      <c r="F192" s="192">
        <f>F190+F191</f>
        <v>28824.799999999996</v>
      </c>
      <c r="G192" s="192">
        <f t="shared" ref="G192" si="152">G190+G191</f>
        <v>0</v>
      </c>
      <c r="H192" s="192">
        <f>H190+H191</f>
        <v>28824.799999999996</v>
      </c>
      <c r="I192" s="192">
        <f>I190+I191</f>
        <v>23523.1</v>
      </c>
      <c r="J192" s="192">
        <f t="shared" ref="J192:K192" si="153">J190+J191</f>
        <v>13669.7</v>
      </c>
      <c r="K192" s="192">
        <f t="shared" si="153"/>
        <v>37192.800000000003</v>
      </c>
      <c r="L192" s="192">
        <f t="shared" ref="L192" si="154">L190+L191</f>
        <v>20705.899999999994</v>
      </c>
      <c r="M192" s="192">
        <f t="shared" ref="M192" si="155">M190+M191</f>
        <v>815</v>
      </c>
      <c r="N192" s="192">
        <f t="shared" ref="N192" si="156">N190+N191</f>
        <v>21520.899999999994</v>
      </c>
    </row>
    <row r="193" spans="8:12">
      <c r="L193" s="183">
        <v>21520.799999999999</v>
      </c>
    </row>
    <row r="194" spans="8:12">
      <c r="H194" s="239"/>
    </row>
    <row r="195" spans="8:12">
      <c r="K195" s="239"/>
    </row>
  </sheetData>
  <autoFilter ref="A10:L192"/>
  <mergeCells count="16">
    <mergeCell ref="A8:L8"/>
    <mergeCell ref="A9:A10"/>
    <mergeCell ref="B9:B10"/>
    <mergeCell ref="C9:C10"/>
    <mergeCell ref="D9:D10"/>
    <mergeCell ref="E9:E10"/>
    <mergeCell ref="F9:G9"/>
    <mergeCell ref="I9:J9"/>
    <mergeCell ref="L9:M9"/>
    <mergeCell ref="H6:L6"/>
    <mergeCell ref="H7:L7"/>
    <mergeCell ref="H1:L1"/>
    <mergeCell ref="H2:L2"/>
    <mergeCell ref="H3:L3"/>
    <mergeCell ref="H4:L4"/>
    <mergeCell ref="H5:L5"/>
  </mergeCells>
  <pageMargins left="0.74803149606299213" right="0.27559055118110237" top="0.51181102362204722" bottom="0.55118110236220474" header="0.27559055118110237" footer="0.51181102362204722"/>
  <pageSetup paperSize="9" scale="80" fitToWidth="2" orientation="landscape" r:id="rId1"/>
  <headerFooter differentFirst="1"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I174"/>
  <sheetViews>
    <sheetView showGridLines="0" tabSelected="1" workbookViewId="0">
      <pane xSplit="4" ySplit="11" topLeftCell="E169" activePane="bottomRight" state="frozen"/>
      <selection pane="topRight" activeCell="E1" sqref="E1"/>
      <selection pane="bottomLeft" activeCell="A12" sqref="A12"/>
      <selection pane="bottomRight" sqref="A1:I172"/>
    </sheetView>
  </sheetViews>
  <sheetFormatPr defaultColWidth="9.109375" defaultRowHeight="15.6" outlineLevelRow="5" outlineLevelCol="1"/>
  <cols>
    <col min="1" max="1" width="42.109375" style="170" customWidth="1"/>
    <col min="2" max="2" width="16" style="170" customWidth="1"/>
    <col min="3" max="4" width="10.33203125" style="170" customWidth="1"/>
    <col min="5" max="6" width="15.44140625" style="170" hidden="1" customWidth="1" outlineLevel="1"/>
    <col min="7" max="7" width="15.44140625" style="170" customWidth="1" outlineLevel="1"/>
    <col min="8" max="9" width="15.44140625" style="170" customWidth="1"/>
    <col min="10" max="16384" width="9.109375" style="171"/>
  </cols>
  <sheetData>
    <row r="1" spans="1:9">
      <c r="A1" s="169"/>
      <c r="B1" s="169"/>
      <c r="C1" s="169"/>
      <c r="D1" s="169"/>
      <c r="E1" s="169"/>
      <c r="F1" s="169"/>
      <c r="G1" s="169"/>
      <c r="H1" s="169"/>
      <c r="I1" s="170" t="s">
        <v>272</v>
      </c>
    </row>
    <row r="2" spans="1:9">
      <c r="A2" s="169"/>
      <c r="B2" s="169"/>
      <c r="C2" s="169"/>
      <c r="D2" s="169"/>
      <c r="E2" s="169"/>
      <c r="F2" s="169"/>
      <c r="G2" s="169"/>
      <c r="H2" s="169"/>
      <c r="I2" s="172" t="s">
        <v>397</v>
      </c>
    </row>
    <row r="3" spans="1:9">
      <c r="A3" s="173"/>
      <c r="B3" s="174"/>
      <c r="C3" s="174"/>
      <c r="D3" s="174"/>
      <c r="E3" s="174"/>
      <c r="F3" s="174"/>
      <c r="G3" s="174"/>
      <c r="H3" s="174"/>
      <c r="I3" s="172" t="s">
        <v>4</v>
      </c>
    </row>
    <row r="4" spans="1:9">
      <c r="A4" s="173"/>
      <c r="B4" s="174"/>
      <c r="C4" s="174"/>
      <c r="D4" s="174"/>
      <c r="E4" s="175"/>
      <c r="F4" s="175"/>
      <c r="G4" s="175"/>
      <c r="H4" s="175"/>
      <c r="I4" s="172" t="s">
        <v>5</v>
      </c>
    </row>
    <row r="5" spans="1:9">
      <c r="A5" s="169"/>
      <c r="B5" s="169"/>
      <c r="C5" s="169"/>
      <c r="D5" s="169"/>
      <c r="E5" s="169"/>
      <c r="F5" s="169"/>
      <c r="G5" s="169"/>
      <c r="H5" s="169"/>
      <c r="I5" s="176" t="s">
        <v>370</v>
      </c>
    </row>
    <row r="6" spans="1:9">
      <c r="A6" s="177"/>
      <c r="B6" s="177"/>
      <c r="C6" s="177"/>
      <c r="D6" s="177"/>
      <c r="E6" s="177"/>
      <c r="F6" s="177"/>
      <c r="G6" s="177"/>
      <c r="H6" s="177"/>
      <c r="I6" s="172" t="s">
        <v>449</v>
      </c>
    </row>
    <row r="7" spans="1:9">
      <c r="A7" s="177"/>
      <c r="B7" s="177"/>
      <c r="C7" s="177"/>
      <c r="D7" s="177"/>
      <c r="E7" s="177"/>
      <c r="F7" s="177"/>
      <c r="G7" s="177"/>
      <c r="H7" s="177"/>
      <c r="I7" s="172"/>
    </row>
    <row r="8" spans="1:9" ht="84" customHeight="1">
      <c r="A8" s="282" t="s">
        <v>434</v>
      </c>
      <c r="B8" s="282"/>
      <c r="C8" s="282"/>
      <c r="D8" s="282"/>
      <c r="E8" s="282"/>
      <c r="F8" s="282"/>
      <c r="G8" s="282"/>
      <c r="H8" s="282"/>
      <c r="I8" s="282"/>
    </row>
    <row r="9" spans="1:9">
      <c r="A9" s="177"/>
      <c r="B9" s="177"/>
      <c r="C9" s="177"/>
      <c r="D9" s="177"/>
      <c r="E9" s="177"/>
      <c r="F9" s="177"/>
      <c r="G9" s="177"/>
    </row>
    <row r="10" spans="1:9" ht="33.75" customHeight="1">
      <c r="A10" s="283" t="s">
        <v>66</v>
      </c>
      <c r="B10" s="284" t="s">
        <v>273</v>
      </c>
      <c r="C10" s="284" t="s">
        <v>274</v>
      </c>
      <c r="D10" s="283" t="s">
        <v>275</v>
      </c>
      <c r="E10" s="258" t="s">
        <v>438</v>
      </c>
      <c r="F10" s="259"/>
      <c r="G10" s="285" t="s">
        <v>276</v>
      </c>
      <c r="H10" s="286"/>
      <c r="I10" s="286"/>
    </row>
    <row r="11" spans="1:9" ht="33.75" customHeight="1">
      <c r="A11" s="283"/>
      <c r="B11" s="284"/>
      <c r="C11" s="284"/>
      <c r="D11" s="283"/>
      <c r="E11" s="235" t="s">
        <v>439</v>
      </c>
      <c r="F11" s="235" t="s">
        <v>440</v>
      </c>
      <c r="G11" s="178" t="s">
        <v>9</v>
      </c>
      <c r="H11" s="178" t="s">
        <v>10</v>
      </c>
      <c r="I11" s="179" t="s">
        <v>375</v>
      </c>
    </row>
    <row r="12" spans="1:9" ht="109.2">
      <c r="A12" s="195" t="s">
        <v>399</v>
      </c>
      <c r="B12" s="193" t="s">
        <v>322</v>
      </c>
      <c r="C12" s="193"/>
      <c r="D12" s="193"/>
      <c r="E12" s="194">
        <f>E13</f>
        <v>512.6</v>
      </c>
      <c r="F12" s="194">
        <f t="shared" ref="F12:G13" si="0">F13</f>
        <v>0</v>
      </c>
      <c r="G12" s="194">
        <f t="shared" si="0"/>
        <v>512.6</v>
      </c>
      <c r="H12" s="194">
        <f t="shared" ref="H12:I13" si="1">H13</f>
        <v>50</v>
      </c>
      <c r="I12" s="194">
        <f t="shared" si="1"/>
        <v>50</v>
      </c>
    </row>
    <row r="13" spans="1:9" outlineLevel="1">
      <c r="A13" s="184" t="s">
        <v>277</v>
      </c>
      <c r="B13" s="182" t="s">
        <v>323</v>
      </c>
      <c r="C13" s="182"/>
      <c r="D13" s="182"/>
      <c r="E13" s="185">
        <f>E14</f>
        <v>512.6</v>
      </c>
      <c r="F13" s="185">
        <f t="shared" si="0"/>
        <v>0</v>
      </c>
      <c r="G13" s="185">
        <f t="shared" si="0"/>
        <v>512.6</v>
      </c>
      <c r="H13" s="185">
        <f t="shared" si="1"/>
        <v>50</v>
      </c>
      <c r="I13" s="185">
        <f t="shared" si="1"/>
        <v>50</v>
      </c>
    </row>
    <row r="14" spans="1:9" ht="93.6" outlineLevel="2">
      <c r="A14" s="184" t="s">
        <v>437</v>
      </c>
      <c r="B14" s="182" t="s">
        <v>324</v>
      </c>
      <c r="C14" s="182"/>
      <c r="D14" s="182"/>
      <c r="E14" s="185">
        <f>E15+E18+E21+E24</f>
        <v>512.6</v>
      </c>
      <c r="F14" s="185">
        <f t="shared" ref="F14:G14" si="2">F15+F18+F21+F24</f>
        <v>0</v>
      </c>
      <c r="G14" s="185">
        <f t="shared" si="2"/>
        <v>512.6</v>
      </c>
      <c r="H14" s="185">
        <f t="shared" ref="H14:I14" si="3">H15+H18+H21+H24</f>
        <v>50</v>
      </c>
      <c r="I14" s="185">
        <f t="shared" si="3"/>
        <v>50</v>
      </c>
    </row>
    <row r="15" spans="1:9" ht="31.2" outlineLevel="3">
      <c r="A15" s="184" t="s">
        <v>400</v>
      </c>
      <c r="B15" s="182" t="s">
        <v>401</v>
      </c>
      <c r="C15" s="182"/>
      <c r="D15" s="182"/>
      <c r="E15" s="185">
        <f>E16</f>
        <v>331.2</v>
      </c>
      <c r="F15" s="185">
        <f t="shared" ref="F15:G16" si="4">F16</f>
        <v>0</v>
      </c>
      <c r="G15" s="185">
        <f t="shared" si="4"/>
        <v>331.2</v>
      </c>
      <c r="H15" s="185">
        <f t="shared" ref="H15:I16" si="5">H16</f>
        <v>9</v>
      </c>
      <c r="I15" s="185">
        <f t="shared" si="5"/>
        <v>9</v>
      </c>
    </row>
    <row r="16" spans="1:9" ht="46.8" outlineLevel="4">
      <c r="A16" s="184" t="s">
        <v>110</v>
      </c>
      <c r="B16" s="182" t="s">
        <v>401</v>
      </c>
      <c r="C16" s="182" t="s">
        <v>168</v>
      </c>
      <c r="D16" s="182"/>
      <c r="E16" s="185">
        <f>E17</f>
        <v>331.2</v>
      </c>
      <c r="F16" s="185">
        <f t="shared" si="4"/>
        <v>0</v>
      </c>
      <c r="G16" s="185">
        <f t="shared" si="4"/>
        <v>331.2</v>
      </c>
      <c r="H16" s="185">
        <f t="shared" si="5"/>
        <v>9</v>
      </c>
      <c r="I16" s="185">
        <f t="shared" si="5"/>
        <v>9</v>
      </c>
    </row>
    <row r="17" spans="1:9" ht="62.4" outlineLevel="5">
      <c r="A17" s="186" t="s">
        <v>321</v>
      </c>
      <c r="B17" s="187" t="s">
        <v>401</v>
      </c>
      <c r="C17" s="187" t="s">
        <v>168</v>
      </c>
      <c r="D17" s="187" t="s">
        <v>34</v>
      </c>
      <c r="E17" s="188">
        <v>331.2</v>
      </c>
      <c r="F17" s="188">
        <v>0</v>
      </c>
      <c r="G17" s="188">
        <f>E17+F17</f>
        <v>331.2</v>
      </c>
      <c r="H17" s="188">
        <v>9</v>
      </c>
      <c r="I17" s="188">
        <v>9</v>
      </c>
    </row>
    <row r="18" spans="1:9" ht="62.4" outlineLevel="3">
      <c r="A18" s="184" t="s">
        <v>325</v>
      </c>
      <c r="B18" s="182" t="s">
        <v>326</v>
      </c>
      <c r="C18" s="182"/>
      <c r="D18" s="182"/>
      <c r="E18" s="185">
        <f>E19</f>
        <v>40</v>
      </c>
      <c r="F18" s="185">
        <f t="shared" ref="F18:G19" si="6">F19</f>
        <v>0</v>
      </c>
      <c r="G18" s="185">
        <f t="shared" si="6"/>
        <v>40</v>
      </c>
      <c r="H18" s="185">
        <f t="shared" ref="H18:I19" si="7">H19</f>
        <v>40</v>
      </c>
      <c r="I18" s="185">
        <f t="shared" si="7"/>
        <v>40</v>
      </c>
    </row>
    <row r="19" spans="1:9" ht="46.8" outlineLevel="4">
      <c r="A19" s="184" t="s">
        <v>110</v>
      </c>
      <c r="B19" s="182" t="s">
        <v>326</v>
      </c>
      <c r="C19" s="182" t="s">
        <v>168</v>
      </c>
      <c r="D19" s="182"/>
      <c r="E19" s="185">
        <f>E20</f>
        <v>40</v>
      </c>
      <c r="F19" s="185">
        <f t="shared" si="6"/>
        <v>0</v>
      </c>
      <c r="G19" s="185">
        <f t="shared" si="6"/>
        <v>40</v>
      </c>
      <c r="H19" s="185">
        <f t="shared" si="7"/>
        <v>40</v>
      </c>
      <c r="I19" s="185">
        <f t="shared" si="7"/>
        <v>40</v>
      </c>
    </row>
    <row r="20" spans="1:9" ht="62.4" outlineLevel="5">
      <c r="A20" s="186" t="s">
        <v>321</v>
      </c>
      <c r="B20" s="187" t="s">
        <v>326</v>
      </c>
      <c r="C20" s="187" t="s">
        <v>168</v>
      </c>
      <c r="D20" s="187" t="s">
        <v>34</v>
      </c>
      <c r="E20" s="188">
        <v>40</v>
      </c>
      <c r="F20" s="188">
        <v>0</v>
      </c>
      <c r="G20" s="188">
        <f t="shared" ref="G20:G83" si="8">E20+F20</f>
        <v>40</v>
      </c>
      <c r="H20" s="188">
        <v>40</v>
      </c>
      <c r="I20" s="188">
        <v>40</v>
      </c>
    </row>
    <row r="21" spans="1:9" ht="46.8" outlineLevel="3">
      <c r="A21" s="184" t="s">
        <v>402</v>
      </c>
      <c r="B21" s="182" t="s">
        <v>327</v>
      </c>
      <c r="C21" s="182"/>
      <c r="D21" s="182"/>
      <c r="E21" s="185">
        <f>E22</f>
        <v>1</v>
      </c>
      <c r="F21" s="185">
        <v>0</v>
      </c>
      <c r="G21" s="185">
        <f t="shared" si="8"/>
        <v>1</v>
      </c>
      <c r="H21" s="185">
        <f t="shared" ref="H21:I22" si="9">H22</f>
        <v>1</v>
      </c>
      <c r="I21" s="185">
        <f t="shared" si="9"/>
        <v>1</v>
      </c>
    </row>
    <row r="22" spans="1:9" ht="46.8" outlineLevel="4">
      <c r="A22" s="184" t="s">
        <v>110</v>
      </c>
      <c r="B22" s="182" t="s">
        <v>327</v>
      </c>
      <c r="C22" s="182" t="s">
        <v>168</v>
      </c>
      <c r="D22" s="182"/>
      <c r="E22" s="185">
        <f>E23</f>
        <v>1</v>
      </c>
      <c r="F22" s="185">
        <v>0</v>
      </c>
      <c r="G22" s="185">
        <f t="shared" si="8"/>
        <v>1</v>
      </c>
      <c r="H22" s="185">
        <f t="shared" si="9"/>
        <v>1</v>
      </c>
      <c r="I22" s="185">
        <f t="shared" si="9"/>
        <v>1</v>
      </c>
    </row>
    <row r="23" spans="1:9" ht="62.4" outlineLevel="5">
      <c r="A23" s="186" t="s">
        <v>321</v>
      </c>
      <c r="B23" s="187" t="s">
        <v>327</v>
      </c>
      <c r="C23" s="187" t="s">
        <v>168</v>
      </c>
      <c r="D23" s="187" t="s">
        <v>34</v>
      </c>
      <c r="E23" s="188">
        <v>1</v>
      </c>
      <c r="F23" s="188">
        <v>0</v>
      </c>
      <c r="G23" s="188">
        <f t="shared" si="8"/>
        <v>1</v>
      </c>
      <c r="H23" s="188">
        <v>1</v>
      </c>
      <c r="I23" s="188">
        <v>1</v>
      </c>
    </row>
    <row r="24" spans="1:9" ht="46.8" outlineLevel="3">
      <c r="A24" s="184" t="s">
        <v>403</v>
      </c>
      <c r="B24" s="182" t="s">
        <v>371</v>
      </c>
      <c r="C24" s="182"/>
      <c r="D24" s="182"/>
      <c r="E24" s="185">
        <f>E25</f>
        <v>140.4</v>
      </c>
      <c r="F24" s="185">
        <v>0</v>
      </c>
      <c r="G24" s="185">
        <f t="shared" si="8"/>
        <v>140.4</v>
      </c>
      <c r="H24" s="185">
        <f t="shared" ref="H24:I25" si="10">H25</f>
        <v>0</v>
      </c>
      <c r="I24" s="185">
        <f t="shared" si="10"/>
        <v>0</v>
      </c>
    </row>
    <row r="25" spans="1:9" ht="46.8" outlineLevel="4">
      <c r="A25" s="184" t="s">
        <v>110</v>
      </c>
      <c r="B25" s="182" t="s">
        <v>371</v>
      </c>
      <c r="C25" s="182" t="s">
        <v>168</v>
      </c>
      <c r="D25" s="182"/>
      <c r="E25" s="185">
        <f>E26</f>
        <v>140.4</v>
      </c>
      <c r="F25" s="185">
        <v>0</v>
      </c>
      <c r="G25" s="185">
        <f t="shared" si="8"/>
        <v>140.4</v>
      </c>
      <c r="H25" s="185">
        <f t="shared" si="10"/>
        <v>0</v>
      </c>
      <c r="I25" s="185">
        <f t="shared" si="10"/>
        <v>0</v>
      </c>
    </row>
    <row r="26" spans="1:9" ht="62.4" outlineLevel="5">
      <c r="A26" s="186" t="s">
        <v>321</v>
      </c>
      <c r="B26" s="187" t="s">
        <v>371</v>
      </c>
      <c r="C26" s="187" t="s">
        <v>168</v>
      </c>
      <c r="D26" s="187" t="s">
        <v>34</v>
      </c>
      <c r="E26" s="188">
        <v>140.4</v>
      </c>
      <c r="F26" s="188">
        <v>0</v>
      </c>
      <c r="G26" s="188">
        <f t="shared" si="8"/>
        <v>140.4</v>
      </c>
      <c r="H26" s="188">
        <v>0</v>
      </c>
      <c r="I26" s="188">
        <v>0</v>
      </c>
    </row>
    <row r="27" spans="1:9" ht="78">
      <c r="A27" s="195" t="s">
        <v>415</v>
      </c>
      <c r="B27" s="193" t="s">
        <v>374</v>
      </c>
      <c r="C27" s="193"/>
      <c r="D27" s="193"/>
      <c r="E27" s="194">
        <f>E28</f>
        <v>2105.3000000000002</v>
      </c>
      <c r="F27" s="194">
        <v>0</v>
      </c>
      <c r="G27" s="194">
        <f t="shared" si="8"/>
        <v>2105.3000000000002</v>
      </c>
      <c r="H27" s="194">
        <f t="shared" ref="H27:I31" si="11">H28</f>
        <v>0</v>
      </c>
      <c r="I27" s="194">
        <f t="shared" si="11"/>
        <v>0</v>
      </c>
    </row>
    <row r="28" spans="1:9" outlineLevel="1">
      <c r="A28" s="184" t="s">
        <v>277</v>
      </c>
      <c r="B28" s="182" t="s">
        <v>416</v>
      </c>
      <c r="C28" s="182"/>
      <c r="D28" s="182"/>
      <c r="E28" s="185">
        <f>E29</f>
        <v>2105.3000000000002</v>
      </c>
      <c r="F28" s="185">
        <v>0</v>
      </c>
      <c r="G28" s="185">
        <f t="shared" si="8"/>
        <v>2105.3000000000002</v>
      </c>
      <c r="H28" s="185">
        <f t="shared" si="11"/>
        <v>0</v>
      </c>
      <c r="I28" s="185">
        <f t="shared" si="11"/>
        <v>0</v>
      </c>
    </row>
    <row r="29" spans="1:9" ht="156" outlineLevel="2">
      <c r="A29" s="189" t="s">
        <v>417</v>
      </c>
      <c r="B29" s="182" t="s">
        <v>373</v>
      </c>
      <c r="C29" s="182"/>
      <c r="D29" s="182"/>
      <c r="E29" s="185">
        <f>E30</f>
        <v>2105.3000000000002</v>
      </c>
      <c r="F29" s="185">
        <v>0</v>
      </c>
      <c r="G29" s="185">
        <f t="shared" si="8"/>
        <v>2105.3000000000002</v>
      </c>
      <c r="H29" s="185">
        <f t="shared" si="11"/>
        <v>0</v>
      </c>
      <c r="I29" s="185">
        <f t="shared" si="11"/>
        <v>0</v>
      </c>
    </row>
    <row r="30" spans="1:9" ht="46.8" outlineLevel="3">
      <c r="A30" s="184" t="s">
        <v>418</v>
      </c>
      <c r="B30" s="182" t="s">
        <v>389</v>
      </c>
      <c r="C30" s="182"/>
      <c r="D30" s="182"/>
      <c r="E30" s="185">
        <f>E31</f>
        <v>2105.3000000000002</v>
      </c>
      <c r="F30" s="185">
        <v>0</v>
      </c>
      <c r="G30" s="185">
        <f t="shared" si="8"/>
        <v>2105.3000000000002</v>
      </c>
      <c r="H30" s="185">
        <f t="shared" si="11"/>
        <v>0</v>
      </c>
      <c r="I30" s="185">
        <f t="shared" si="11"/>
        <v>0</v>
      </c>
    </row>
    <row r="31" spans="1:9" ht="46.8" outlineLevel="4">
      <c r="A31" s="184" t="s">
        <v>110</v>
      </c>
      <c r="B31" s="182" t="s">
        <v>389</v>
      </c>
      <c r="C31" s="182" t="s">
        <v>168</v>
      </c>
      <c r="D31" s="182"/>
      <c r="E31" s="185">
        <f>E32</f>
        <v>2105.3000000000002</v>
      </c>
      <c r="F31" s="185">
        <v>0</v>
      </c>
      <c r="G31" s="185">
        <f t="shared" si="8"/>
        <v>2105.3000000000002</v>
      </c>
      <c r="H31" s="185">
        <f t="shared" si="11"/>
        <v>0</v>
      </c>
      <c r="I31" s="185">
        <f t="shared" si="11"/>
        <v>0</v>
      </c>
    </row>
    <row r="32" spans="1:9" outlineLevel="5">
      <c r="A32" s="186" t="s">
        <v>47</v>
      </c>
      <c r="B32" s="187" t="s">
        <v>389</v>
      </c>
      <c r="C32" s="187" t="s">
        <v>168</v>
      </c>
      <c r="D32" s="187" t="s">
        <v>48</v>
      </c>
      <c r="E32" s="188">
        <v>2105.3000000000002</v>
      </c>
      <c r="F32" s="188">
        <v>0</v>
      </c>
      <c r="G32" s="188">
        <f t="shared" si="8"/>
        <v>2105.3000000000002</v>
      </c>
      <c r="H32" s="188">
        <v>0</v>
      </c>
      <c r="I32" s="188">
        <v>0</v>
      </c>
    </row>
    <row r="33" spans="1:9" ht="62.4">
      <c r="A33" s="195" t="s">
        <v>278</v>
      </c>
      <c r="B33" s="193" t="s">
        <v>328</v>
      </c>
      <c r="C33" s="193"/>
      <c r="D33" s="193"/>
      <c r="E33" s="194">
        <f>E34+E39</f>
        <v>1543</v>
      </c>
      <c r="F33" s="194">
        <v>0</v>
      </c>
      <c r="G33" s="194">
        <f t="shared" si="8"/>
        <v>1543</v>
      </c>
      <c r="H33" s="194">
        <f t="shared" ref="H33:I33" si="12">H34+H39</f>
        <v>2746.8999999999996</v>
      </c>
      <c r="I33" s="194">
        <f t="shared" si="12"/>
        <v>2734.8</v>
      </c>
    </row>
    <row r="34" spans="1:9" outlineLevel="1">
      <c r="A34" s="184" t="s">
        <v>277</v>
      </c>
      <c r="B34" s="182" t="s">
        <v>329</v>
      </c>
      <c r="C34" s="182"/>
      <c r="D34" s="182"/>
      <c r="E34" s="185">
        <f>E35</f>
        <v>1543</v>
      </c>
      <c r="F34" s="185">
        <v>0</v>
      </c>
      <c r="G34" s="185">
        <f t="shared" si="8"/>
        <v>1543</v>
      </c>
      <c r="H34" s="185">
        <f t="shared" ref="H34:I37" si="13">H35</f>
        <v>1817.6</v>
      </c>
      <c r="I34" s="185">
        <f t="shared" si="13"/>
        <v>1848.9</v>
      </c>
    </row>
    <row r="35" spans="1:9" ht="140.4" outlineLevel="2">
      <c r="A35" s="189" t="s">
        <v>404</v>
      </c>
      <c r="B35" s="182" t="s">
        <v>330</v>
      </c>
      <c r="C35" s="182"/>
      <c r="D35" s="182"/>
      <c r="E35" s="185">
        <f>E36</f>
        <v>1543</v>
      </c>
      <c r="F35" s="185">
        <v>0</v>
      </c>
      <c r="G35" s="185">
        <f t="shared" si="8"/>
        <v>1543</v>
      </c>
      <c r="H35" s="185">
        <f t="shared" si="13"/>
        <v>1817.6</v>
      </c>
      <c r="I35" s="185">
        <f t="shared" si="13"/>
        <v>1848.9</v>
      </c>
    </row>
    <row r="36" spans="1:9" ht="46.8" outlineLevel="3">
      <c r="A36" s="184" t="s">
        <v>279</v>
      </c>
      <c r="B36" s="182" t="s">
        <v>405</v>
      </c>
      <c r="C36" s="182"/>
      <c r="D36" s="182"/>
      <c r="E36" s="185">
        <f>E37</f>
        <v>1543</v>
      </c>
      <c r="F36" s="185">
        <v>0</v>
      </c>
      <c r="G36" s="185">
        <f t="shared" si="8"/>
        <v>1543</v>
      </c>
      <c r="H36" s="185">
        <f t="shared" si="13"/>
        <v>1817.6</v>
      </c>
      <c r="I36" s="185">
        <f t="shared" si="13"/>
        <v>1848.9</v>
      </c>
    </row>
    <row r="37" spans="1:9" ht="46.8" outlineLevel="4">
      <c r="A37" s="184" t="s">
        <v>110</v>
      </c>
      <c r="B37" s="182" t="s">
        <v>405</v>
      </c>
      <c r="C37" s="182" t="s">
        <v>168</v>
      </c>
      <c r="D37" s="182"/>
      <c r="E37" s="185">
        <f>E38</f>
        <v>1543</v>
      </c>
      <c r="F37" s="185">
        <v>0</v>
      </c>
      <c r="G37" s="185">
        <f t="shared" si="8"/>
        <v>1543</v>
      </c>
      <c r="H37" s="185">
        <f t="shared" si="13"/>
        <v>1817.6</v>
      </c>
      <c r="I37" s="185">
        <f t="shared" si="13"/>
        <v>1848.9</v>
      </c>
    </row>
    <row r="38" spans="1:9" outlineLevel="5">
      <c r="A38" s="186" t="s">
        <v>37</v>
      </c>
      <c r="B38" s="187" t="s">
        <v>405</v>
      </c>
      <c r="C38" s="187" t="s">
        <v>168</v>
      </c>
      <c r="D38" s="187" t="s">
        <v>38</v>
      </c>
      <c r="E38" s="188">
        <v>1543</v>
      </c>
      <c r="F38" s="188">
        <v>0</v>
      </c>
      <c r="G38" s="188">
        <f t="shared" si="8"/>
        <v>1543</v>
      </c>
      <c r="H38" s="188">
        <v>1817.6</v>
      </c>
      <c r="I38" s="188">
        <v>1848.9</v>
      </c>
    </row>
    <row r="39" spans="1:9" outlineLevel="1">
      <c r="A39" s="184" t="s">
        <v>280</v>
      </c>
      <c r="B39" s="182" t="s">
        <v>331</v>
      </c>
      <c r="C39" s="182"/>
      <c r="D39" s="182"/>
      <c r="E39" s="185">
        <f>E40</f>
        <v>0</v>
      </c>
      <c r="F39" s="185">
        <v>0</v>
      </c>
      <c r="G39" s="185">
        <f t="shared" si="8"/>
        <v>0</v>
      </c>
      <c r="H39" s="185">
        <f t="shared" ref="H39:I42" si="14">H40</f>
        <v>929.3</v>
      </c>
      <c r="I39" s="185">
        <f t="shared" si="14"/>
        <v>885.9</v>
      </c>
    </row>
    <row r="40" spans="1:9" ht="62.4" outlineLevel="2">
      <c r="A40" s="184" t="s">
        <v>332</v>
      </c>
      <c r="B40" s="182" t="s">
        <v>333</v>
      </c>
      <c r="C40" s="182"/>
      <c r="D40" s="182"/>
      <c r="E40" s="185">
        <f>E41</f>
        <v>0</v>
      </c>
      <c r="F40" s="185">
        <v>0</v>
      </c>
      <c r="G40" s="185">
        <f t="shared" si="8"/>
        <v>0</v>
      </c>
      <c r="H40" s="185">
        <f t="shared" si="14"/>
        <v>929.3</v>
      </c>
      <c r="I40" s="185">
        <f t="shared" si="14"/>
        <v>885.9</v>
      </c>
    </row>
    <row r="41" spans="1:9" ht="46.8" outlineLevel="3">
      <c r="A41" s="184" t="s">
        <v>281</v>
      </c>
      <c r="B41" s="182" t="s">
        <v>406</v>
      </c>
      <c r="C41" s="182"/>
      <c r="D41" s="182"/>
      <c r="E41" s="185">
        <f>E42</f>
        <v>0</v>
      </c>
      <c r="F41" s="185">
        <v>0</v>
      </c>
      <c r="G41" s="185">
        <f t="shared" si="8"/>
        <v>0</v>
      </c>
      <c r="H41" s="185">
        <f t="shared" si="14"/>
        <v>929.3</v>
      </c>
      <c r="I41" s="185">
        <f t="shared" si="14"/>
        <v>885.9</v>
      </c>
    </row>
    <row r="42" spans="1:9" ht="46.8" outlineLevel="4">
      <c r="A42" s="184" t="s">
        <v>110</v>
      </c>
      <c r="B42" s="182" t="s">
        <v>406</v>
      </c>
      <c r="C42" s="182" t="s">
        <v>168</v>
      </c>
      <c r="D42" s="182"/>
      <c r="E42" s="185">
        <f>E43</f>
        <v>0</v>
      </c>
      <c r="F42" s="185">
        <v>0</v>
      </c>
      <c r="G42" s="185">
        <f t="shared" si="8"/>
        <v>0</v>
      </c>
      <c r="H42" s="185">
        <f t="shared" si="14"/>
        <v>929.3</v>
      </c>
      <c r="I42" s="185">
        <f t="shared" si="14"/>
        <v>885.9</v>
      </c>
    </row>
    <row r="43" spans="1:9" outlineLevel="5">
      <c r="A43" s="186" t="s">
        <v>37</v>
      </c>
      <c r="B43" s="187" t="s">
        <v>406</v>
      </c>
      <c r="C43" s="187" t="s">
        <v>168</v>
      </c>
      <c r="D43" s="187" t="s">
        <v>38</v>
      </c>
      <c r="E43" s="188">
        <v>0</v>
      </c>
      <c r="F43" s="188">
        <v>0</v>
      </c>
      <c r="G43" s="188">
        <f t="shared" si="8"/>
        <v>0</v>
      </c>
      <c r="H43" s="188">
        <v>929.3</v>
      </c>
      <c r="I43" s="188">
        <v>885.9</v>
      </c>
    </row>
    <row r="44" spans="1:9" ht="140.4">
      <c r="A44" s="196" t="s">
        <v>282</v>
      </c>
      <c r="B44" s="193" t="s">
        <v>334</v>
      </c>
      <c r="C44" s="193"/>
      <c r="D44" s="193"/>
      <c r="E44" s="194">
        <f>E45</f>
        <v>2235</v>
      </c>
      <c r="F44" s="194">
        <v>0</v>
      </c>
      <c r="G44" s="194">
        <f t="shared" si="8"/>
        <v>2235</v>
      </c>
      <c r="H44" s="194">
        <f t="shared" ref="H44:I47" si="15">H45</f>
        <v>0</v>
      </c>
      <c r="I44" s="194">
        <f t="shared" si="15"/>
        <v>0</v>
      </c>
    </row>
    <row r="45" spans="1:9" outlineLevel="1">
      <c r="A45" s="184" t="s">
        <v>277</v>
      </c>
      <c r="B45" s="182" t="s">
        <v>335</v>
      </c>
      <c r="C45" s="182"/>
      <c r="D45" s="182"/>
      <c r="E45" s="185">
        <f>E46</f>
        <v>2235</v>
      </c>
      <c r="F45" s="185">
        <v>0</v>
      </c>
      <c r="G45" s="185">
        <f t="shared" si="8"/>
        <v>2235</v>
      </c>
      <c r="H45" s="185">
        <f t="shared" si="15"/>
        <v>0</v>
      </c>
      <c r="I45" s="185">
        <f t="shared" si="15"/>
        <v>0</v>
      </c>
    </row>
    <row r="46" spans="1:9" ht="109.2" outlineLevel="2">
      <c r="A46" s="184" t="s">
        <v>435</v>
      </c>
      <c r="B46" s="182" t="s">
        <v>337</v>
      </c>
      <c r="C46" s="182"/>
      <c r="D46" s="182"/>
      <c r="E46" s="185">
        <f>E47</f>
        <v>2235</v>
      </c>
      <c r="F46" s="185">
        <v>0</v>
      </c>
      <c r="G46" s="185">
        <f t="shared" si="8"/>
        <v>2235</v>
      </c>
      <c r="H46" s="185">
        <f t="shared" si="15"/>
        <v>0</v>
      </c>
      <c r="I46" s="185">
        <f t="shared" si="15"/>
        <v>0</v>
      </c>
    </row>
    <row r="47" spans="1:9" ht="93.6" outlineLevel="3">
      <c r="A47" s="184" t="s">
        <v>338</v>
      </c>
      <c r="B47" s="182" t="s">
        <v>339</v>
      </c>
      <c r="C47" s="182"/>
      <c r="D47" s="182"/>
      <c r="E47" s="185">
        <f>E48</f>
        <v>2235</v>
      </c>
      <c r="F47" s="185">
        <v>0</v>
      </c>
      <c r="G47" s="185">
        <f t="shared" si="8"/>
        <v>2235</v>
      </c>
      <c r="H47" s="185">
        <f t="shared" si="15"/>
        <v>0</v>
      </c>
      <c r="I47" s="185">
        <f t="shared" si="15"/>
        <v>0</v>
      </c>
    </row>
    <row r="48" spans="1:9" ht="46.8" outlineLevel="4">
      <c r="A48" s="184" t="s">
        <v>110</v>
      </c>
      <c r="B48" s="182" t="s">
        <v>339</v>
      </c>
      <c r="C48" s="182" t="s">
        <v>168</v>
      </c>
      <c r="D48" s="182"/>
      <c r="E48" s="185">
        <f>E49+E50</f>
        <v>2235</v>
      </c>
      <c r="F48" s="185">
        <v>0</v>
      </c>
      <c r="G48" s="185">
        <f t="shared" si="8"/>
        <v>2235</v>
      </c>
      <c r="H48" s="185">
        <f t="shared" ref="H48:I48" si="16">H49+H50</f>
        <v>0</v>
      </c>
      <c r="I48" s="185">
        <f t="shared" si="16"/>
        <v>0</v>
      </c>
    </row>
    <row r="49" spans="1:9" ht="62.4" outlineLevel="5">
      <c r="A49" s="186" t="s">
        <v>321</v>
      </c>
      <c r="B49" s="187" t="s">
        <v>339</v>
      </c>
      <c r="C49" s="187" t="s">
        <v>168</v>
      </c>
      <c r="D49" s="187" t="s">
        <v>34</v>
      </c>
      <c r="E49" s="188">
        <v>233</v>
      </c>
      <c r="F49" s="188">
        <v>0</v>
      </c>
      <c r="G49" s="188">
        <f t="shared" si="8"/>
        <v>233</v>
      </c>
      <c r="H49" s="188">
        <v>0</v>
      </c>
      <c r="I49" s="188">
        <v>0</v>
      </c>
    </row>
    <row r="50" spans="1:9" outlineLevel="5">
      <c r="A50" s="186" t="s">
        <v>37</v>
      </c>
      <c r="B50" s="187" t="s">
        <v>339</v>
      </c>
      <c r="C50" s="187" t="s">
        <v>168</v>
      </c>
      <c r="D50" s="187" t="s">
        <v>38</v>
      </c>
      <c r="E50" s="188">
        <v>2002</v>
      </c>
      <c r="F50" s="188">
        <v>0</v>
      </c>
      <c r="G50" s="188">
        <f t="shared" si="8"/>
        <v>2002</v>
      </c>
      <c r="H50" s="188">
        <v>0</v>
      </c>
      <c r="I50" s="188">
        <v>0</v>
      </c>
    </row>
    <row r="51" spans="1:9" ht="109.2">
      <c r="A51" s="195" t="s">
        <v>340</v>
      </c>
      <c r="B51" s="193" t="s">
        <v>341</v>
      </c>
      <c r="C51" s="193"/>
      <c r="D51" s="193"/>
      <c r="E51" s="194">
        <f>E52</f>
        <v>3</v>
      </c>
      <c r="F51" s="194">
        <v>0</v>
      </c>
      <c r="G51" s="194">
        <f t="shared" si="8"/>
        <v>3</v>
      </c>
      <c r="H51" s="194">
        <f t="shared" ref="H51:I55" si="17">H52</f>
        <v>3</v>
      </c>
      <c r="I51" s="194">
        <f t="shared" si="17"/>
        <v>3</v>
      </c>
    </row>
    <row r="52" spans="1:9" outlineLevel="1">
      <c r="A52" s="184" t="s">
        <v>277</v>
      </c>
      <c r="B52" s="182" t="s">
        <v>342</v>
      </c>
      <c r="C52" s="182"/>
      <c r="D52" s="182"/>
      <c r="E52" s="185">
        <f>E53</f>
        <v>3</v>
      </c>
      <c r="F52" s="185">
        <v>0</v>
      </c>
      <c r="G52" s="185">
        <f t="shared" si="8"/>
        <v>3</v>
      </c>
      <c r="H52" s="185">
        <f t="shared" si="17"/>
        <v>3</v>
      </c>
      <c r="I52" s="185">
        <f t="shared" si="17"/>
        <v>3</v>
      </c>
    </row>
    <row r="53" spans="1:9" ht="93.6" outlineLevel="2">
      <c r="A53" s="184" t="s">
        <v>343</v>
      </c>
      <c r="B53" s="182" t="s">
        <v>344</v>
      </c>
      <c r="C53" s="182"/>
      <c r="D53" s="182"/>
      <c r="E53" s="185">
        <f>E54</f>
        <v>3</v>
      </c>
      <c r="F53" s="185">
        <v>0</v>
      </c>
      <c r="G53" s="185">
        <f t="shared" si="8"/>
        <v>3</v>
      </c>
      <c r="H53" s="185">
        <f t="shared" si="17"/>
        <v>3</v>
      </c>
      <c r="I53" s="185">
        <f t="shared" si="17"/>
        <v>3</v>
      </c>
    </row>
    <row r="54" spans="1:9" ht="78" outlineLevel="3">
      <c r="A54" s="184" t="s">
        <v>283</v>
      </c>
      <c r="B54" s="182" t="s">
        <v>345</v>
      </c>
      <c r="C54" s="182"/>
      <c r="D54" s="182"/>
      <c r="E54" s="185">
        <f>E55</f>
        <v>3</v>
      </c>
      <c r="F54" s="185">
        <v>0</v>
      </c>
      <c r="G54" s="185">
        <f t="shared" si="8"/>
        <v>3</v>
      </c>
      <c r="H54" s="185">
        <f t="shared" si="17"/>
        <v>3</v>
      </c>
      <c r="I54" s="185">
        <f t="shared" si="17"/>
        <v>3</v>
      </c>
    </row>
    <row r="55" spans="1:9" ht="46.8" outlineLevel="4">
      <c r="A55" s="184" t="s">
        <v>110</v>
      </c>
      <c r="B55" s="182" t="s">
        <v>345</v>
      </c>
      <c r="C55" s="182" t="s">
        <v>168</v>
      </c>
      <c r="D55" s="182"/>
      <c r="E55" s="185">
        <f>E56</f>
        <v>3</v>
      </c>
      <c r="F55" s="185">
        <v>0</v>
      </c>
      <c r="G55" s="185">
        <f t="shared" si="8"/>
        <v>3</v>
      </c>
      <c r="H55" s="185">
        <f t="shared" si="17"/>
        <v>3</v>
      </c>
      <c r="I55" s="185">
        <f t="shared" si="17"/>
        <v>3</v>
      </c>
    </row>
    <row r="56" spans="1:9" ht="31.2" outlineLevel="5">
      <c r="A56" s="186" t="s">
        <v>39</v>
      </c>
      <c r="B56" s="187" t="s">
        <v>345</v>
      </c>
      <c r="C56" s="187" t="s">
        <v>168</v>
      </c>
      <c r="D56" s="187" t="s">
        <v>40</v>
      </c>
      <c r="E56" s="188">
        <v>3</v>
      </c>
      <c r="F56" s="188">
        <v>0</v>
      </c>
      <c r="G56" s="188">
        <f t="shared" si="8"/>
        <v>3</v>
      </c>
      <c r="H56" s="188">
        <v>3</v>
      </c>
      <c r="I56" s="188">
        <v>3</v>
      </c>
    </row>
    <row r="57" spans="1:9" ht="78">
      <c r="A57" s="195" t="s">
        <v>284</v>
      </c>
      <c r="B57" s="193" t="s">
        <v>348</v>
      </c>
      <c r="C57" s="193"/>
      <c r="D57" s="193"/>
      <c r="E57" s="194">
        <f>E58+E67</f>
        <v>400.3</v>
      </c>
      <c r="F57" s="194">
        <v>0</v>
      </c>
      <c r="G57" s="194">
        <f t="shared" si="8"/>
        <v>400.3</v>
      </c>
      <c r="H57" s="194">
        <f t="shared" ref="H57:I57" si="18">H58+H67</f>
        <v>13315.2</v>
      </c>
      <c r="I57" s="194">
        <f t="shared" si="18"/>
        <v>11.2</v>
      </c>
    </row>
    <row r="58" spans="1:9" outlineLevel="1">
      <c r="A58" s="184" t="s">
        <v>277</v>
      </c>
      <c r="B58" s="182" t="s">
        <v>349</v>
      </c>
      <c r="C58" s="182"/>
      <c r="D58" s="182"/>
      <c r="E58" s="185">
        <f>E59+E63</f>
        <v>400.3</v>
      </c>
      <c r="F58" s="185">
        <v>0</v>
      </c>
      <c r="G58" s="185">
        <f t="shared" si="8"/>
        <v>400.3</v>
      </c>
      <c r="H58" s="185">
        <f t="shared" ref="H58:I58" si="19">H59+H63</f>
        <v>400.7</v>
      </c>
      <c r="I58" s="185">
        <f t="shared" si="19"/>
        <v>11.2</v>
      </c>
    </row>
    <row r="59" spans="1:9" ht="93.6" outlineLevel="2">
      <c r="A59" s="184" t="s">
        <v>350</v>
      </c>
      <c r="B59" s="182" t="s">
        <v>351</v>
      </c>
      <c r="C59" s="182"/>
      <c r="D59" s="182"/>
      <c r="E59" s="185">
        <f>E60</f>
        <v>350.5</v>
      </c>
      <c r="F59" s="185">
        <v>0</v>
      </c>
      <c r="G59" s="185">
        <f t="shared" si="8"/>
        <v>350.5</v>
      </c>
      <c r="H59" s="185">
        <f t="shared" ref="H59:I61" si="20">H60</f>
        <v>400.7</v>
      </c>
      <c r="I59" s="185">
        <f t="shared" si="20"/>
        <v>11.2</v>
      </c>
    </row>
    <row r="60" spans="1:9" ht="78" outlineLevel="3">
      <c r="A60" s="184" t="s">
        <v>188</v>
      </c>
      <c r="B60" s="182" t="s">
        <v>352</v>
      </c>
      <c r="C60" s="182"/>
      <c r="D60" s="182"/>
      <c r="E60" s="185">
        <f>E61</f>
        <v>350.5</v>
      </c>
      <c r="F60" s="185">
        <v>0</v>
      </c>
      <c r="G60" s="185">
        <f t="shared" si="8"/>
        <v>350.5</v>
      </c>
      <c r="H60" s="185">
        <f t="shared" si="20"/>
        <v>400.7</v>
      </c>
      <c r="I60" s="185">
        <f t="shared" si="20"/>
        <v>11.2</v>
      </c>
    </row>
    <row r="61" spans="1:9" ht="46.8" outlineLevel="4">
      <c r="A61" s="184" t="s">
        <v>110</v>
      </c>
      <c r="B61" s="182" t="s">
        <v>352</v>
      </c>
      <c r="C61" s="182" t="s">
        <v>168</v>
      </c>
      <c r="D61" s="182"/>
      <c r="E61" s="185">
        <f>E62</f>
        <v>350.5</v>
      </c>
      <c r="F61" s="185">
        <v>0</v>
      </c>
      <c r="G61" s="185">
        <f t="shared" si="8"/>
        <v>350.5</v>
      </c>
      <c r="H61" s="185">
        <f t="shared" si="20"/>
        <v>400.7</v>
      </c>
      <c r="I61" s="185">
        <f t="shared" si="20"/>
        <v>11.2</v>
      </c>
    </row>
    <row r="62" spans="1:9" outlineLevel="5">
      <c r="A62" s="186" t="s">
        <v>45</v>
      </c>
      <c r="B62" s="187" t="s">
        <v>352</v>
      </c>
      <c r="C62" s="187" t="s">
        <v>168</v>
      </c>
      <c r="D62" s="187" t="s">
        <v>46</v>
      </c>
      <c r="E62" s="188">
        <v>350.5</v>
      </c>
      <c r="F62" s="188">
        <v>0</v>
      </c>
      <c r="G62" s="188">
        <f t="shared" si="8"/>
        <v>350.5</v>
      </c>
      <c r="H62" s="188">
        <v>400.7</v>
      </c>
      <c r="I62" s="188">
        <v>11.2</v>
      </c>
    </row>
    <row r="63" spans="1:9" ht="78" outlineLevel="2">
      <c r="A63" s="184" t="s">
        <v>419</v>
      </c>
      <c r="B63" s="182" t="s">
        <v>376</v>
      </c>
      <c r="C63" s="182"/>
      <c r="D63" s="182"/>
      <c r="E63" s="185">
        <f>E64</f>
        <v>49.8</v>
      </c>
      <c r="F63" s="185">
        <v>0</v>
      </c>
      <c r="G63" s="185">
        <f t="shared" si="8"/>
        <v>49.8</v>
      </c>
      <c r="H63" s="185">
        <f t="shared" ref="H63:I65" si="21">H64</f>
        <v>0</v>
      </c>
      <c r="I63" s="185">
        <f t="shared" si="21"/>
        <v>0</v>
      </c>
    </row>
    <row r="64" spans="1:9" ht="62.4" outlineLevel="3">
      <c r="A64" s="184" t="s">
        <v>420</v>
      </c>
      <c r="B64" s="182" t="s">
        <v>372</v>
      </c>
      <c r="C64" s="182"/>
      <c r="D64" s="182"/>
      <c r="E64" s="185">
        <f>E65</f>
        <v>49.8</v>
      </c>
      <c r="F64" s="185">
        <v>0</v>
      </c>
      <c r="G64" s="185">
        <f t="shared" si="8"/>
        <v>49.8</v>
      </c>
      <c r="H64" s="185">
        <f t="shared" si="21"/>
        <v>0</v>
      </c>
      <c r="I64" s="185">
        <f t="shared" si="21"/>
        <v>0</v>
      </c>
    </row>
    <row r="65" spans="1:9" ht="46.8" outlineLevel="4">
      <c r="A65" s="184" t="s">
        <v>110</v>
      </c>
      <c r="B65" s="182" t="s">
        <v>372</v>
      </c>
      <c r="C65" s="182" t="s">
        <v>168</v>
      </c>
      <c r="D65" s="182"/>
      <c r="E65" s="185">
        <f>E66</f>
        <v>49.8</v>
      </c>
      <c r="F65" s="185">
        <v>0</v>
      </c>
      <c r="G65" s="185">
        <f t="shared" si="8"/>
        <v>49.8</v>
      </c>
      <c r="H65" s="185">
        <f t="shared" si="21"/>
        <v>0</v>
      </c>
      <c r="I65" s="185">
        <f t="shared" si="21"/>
        <v>0</v>
      </c>
    </row>
    <row r="66" spans="1:9" outlineLevel="5">
      <c r="A66" s="186" t="s">
        <v>47</v>
      </c>
      <c r="B66" s="187" t="s">
        <v>372</v>
      </c>
      <c r="C66" s="187" t="s">
        <v>168</v>
      </c>
      <c r="D66" s="187" t="s">
        <v>48</v>
      </c>
      <c r="E66" s="188">
        <v>49.8</v>
      </c>
      <c r="F66" s="188">
        <v>0</v>
      </c>
      <c r="G66" s="188">
        <f t="shared" si="8"/>
        <v>49.8</v>
      </c>
      <c r="H66" s="188">
        <v>0</v>
      </c>
      <c r="I66" s="188">
        <v>0</v>
      </c>
    </row>
    <row r="67" spans="1:9" outlineLevel="1">
      <c r="A67" s="184" t="s">
        <v>280</v>
      </c>
      <c r="B67" s="182" t="s">
        <v>408</v>
      </c>
      <c r="C67" s="182"/>
      <c r="D67" s="182"/>
      <c r="E67" s="185">
        <f>E68</f>
        <v>0</v>
      </c>
      <c r="F67" s="185">
        <v>0</v>
      </c>
      <c r="G67" s="185">
        <f t="shared" si="8"/>
        <v>0</v>
      </c>
      <c r="H67" s="185">
        <f t="shared" ref="H67:I70" si="22">H68</f>
        <v>12914.5</v>
      </c>
      <c r="I67" s="185">
        <f t="shared" si="22"/>
        <v>0</v>
      </c>
    </row>
    <row r="68" spans="1:9" ht="78" outlineLevel="2">
      <c r="A68" s="184" t="s">
        <v>409</v>
      </c>
      <c r="B68" s="182" t="s">
        <v>396</v>
      </c>
      <c r="C68" s="182"/>
      <c r="D68" s="182"/>
      <c r="E68" s="185">
        <f>E69</f>
        <v>0</v>
      </c>
      <c r="F68" s="185">
        <v>0</v>
      </c>
      <c r="G68" s="185">
        <f t="shared" si="8"/>
        <v>0</v>
      </c>
      <c r="H68" s="185">
        <f t="shared" si="22"/>
        <v>12914.5</v>
      </c>
      <c r="I68" s="185">
        <f t="shared" si="22"/>
        <v>0</v>
      </c>
    </row>
    <row r="69" spans="1:9" ht="62.4" outlineLevel="3">
      <c r="A69" s="184" t="s">
        <v>410</v>
      </c>
      <c r="B69" s="182" t="s">
        <v>411</v>
      </c>
      <c r="C69" s="182"/>
      <c r="D69" s="182"/>
      <c r="E69" s="185">
        <f>E70</f>
        <v>0</v>
      </c>
      <c r="F69" s="185">
        <v>0</v>
      </c>
      <c r="G69" s="185">
        <f t="shared" si="8"/>
        <v>0</v>
      </c>
      <c r="H69" s="185">
        <f t="shared" si="22"/>
        <v>12914.5</v>
      </c>
      <c r="I69" s="185">
        <f t="shared" si="22"/>
        <v>0</v>
      </c>
    </row>
    <row r="70" spans="1:9" ht="46.8" outlineLevel="4">
      <c r="A70" s="184" t="s">
        <v>110</v>
      </c>
      <c r="B70" s="182" t="s">
        <v>411</v>
      </c>
      <c r="C70" s="182" t="s">
        <v>168</v>
      </c>
      <c r="D70" s="182"/>
      <c r="E70" s="185">
        <f>E71</f>
        <v>0</v>
      </c>
      <c r="F70" s="185">
        <v>0</v>
      </c>
      <c r="G70" s="185">
        <f t="shared" si="8"/>
        <v>0</v>
      </c>
      <c r="H70" s="185">
        <f t="shared" si="22"/>
        <v>12914.5</v>
      </c>
      <c r="I70" s="185">
        <f t="shared" si="22"/>
        <v>0</v>
      </c>
    </row>
    <row r="71" spans="1:9" outlineLevel="5">
      <c r="A71" s="186" t="s">
        <v>45</v>
      </c>
      <c r="B71" s="187" t="s">
        <v>411</v>
      </c>
      <c r="C71" s="187" t="s">
        <v>168</v>
      </c>
      <c r="D71" s="187" t="s">
        <v>46</v>
      </c>
      <c r="E71" s="188">
        <v>0</v>
      </c>
      <c r="F71" s="188">
        <v>0</v>
      </c>
      <c r="G71" s="188">
        <f t="shared" si="8"/>
        <v>0</v>
      </c>
      <c r="H71" s="188">
        <v>12914.5</v>
      </c>
      <c r="I71" s="188">
        <v>0</v>
      </c>
    </row>
    <row r="72" spans="1:9" ht="93.6">
      <c r="A72" s="195" t="s">
        <v>285</v>
      </c>
      <c r="B72" s="193" t="s">
        <v>353</v>
      </c>
      <c r="C72" s="193"/>
      <c r="D72" s="193"/>
      <c r="E72" s="194">
        <f>E73+E84</f>
        <v>2723.8</v>
      </c>
      <c r="F72" s="194">
        <v>0</v>
      </c>
      <c r="G72" s="194">
        <f t="shared" si="8"/>
        <v>2723.8</v>
      </c>
      <c r="H72" s="194">
        <f t="shared" ref="H72:I72" si="23">H73+H84</f>
        <v>488.2</v>
      </c>
      <c r="I72" s="194">
        <f t="shared" si="23"/>
        <v>240.7</v>
      </c>
    </row>
    <row r="73" spans="1:9" outlineLevel="1">
      <c r="A73" s="184" t="s">
        <v>277</v>
      </c>
      <c r="B73" s="182" t="s">
        <v>354</v>
      </c>
      <c r="C73" s="182"/>
      <c r="D73" s="182"/>
      <c r="E73" s="185">
        <f>E74</f>
        <v>2094.9</v>
      </c>
      <c r="F73" s="185">
        <v>0</v>
      </c>
      <c r="G73" s="185">
        <f t="shared" si="8"/>
        <v>2094.9</v>
      </c>
      <c r="H73" s="185">
        <f t="shared" ref="H73:I73" si="24">H74</f>
        <v>488.2</v>
      </c>
      <c r="I73" s="185">
        <f t="shared" si="24"/>
        <v>240.7</v>
      </c>
    </row>
    <row r="74" spans="1:9" ht="109.2" outlineLevel="2">
      <c r="A74" s="184" t="s">
        <v>421</v>
      </c>
      <c r="B74" s="182" t="s">
        <v>355</v>
      </c>
      <c r="C74" s="182"/>
      <c r="D74" s="182"/>
      <c r="E74" s="185">
        <f>E75+E78+E81</f>
        <v>2094.9</v>
      </c>
      <c r="F74" s="185">
        <v>0</v>
      </c>
      <c r="G74" s="185">
        <f t="shared" si="8"/>
        <v>2094.9</v>
      </c>
      <c r="H74" s="185">
        <f t="shared" ref="H74:I74" si="25">H75+H78+H81</f>
        <v>488.2</v>
      </c>
      <c r="I74" s="185">
        <f t="shared" si="25"/>
        <v>240.7</v>
      </c>
    </row>
    <row r="75" spans="1:9" ht="93.6" outlineLevel="3">
      <c r="A75" s="184" t="s">
        <v>233</v>
      </c>
      <c r="B75" s="182" t="s">
        <v>356</v>
      </c>
      <c r="C75" s="182"/>
      <c r="D75" s="182"/>
      <c r="E75" s="185">
        <f>E76</f>
        <v>315</v>
      </c>
      <c r="F75" s="185">
        <v>0</v>
      </c>
      <c r="G75" s="185">
        <f t="shared" si="8"/>
        <v>315</v>
      </c>
      <c r="H75" s="185">
        <f t="shared" ref="H75:I76" si="26">H76</f>
        <v>80</v>
      </c>
      <c r="I75" s="185">
        <f t="shared" si="26"/>
        <v>30</v>
      </c>
    </row>
    <row r="76" spans="1:9" ht="46.8" outlineLevel="4">
      <c r="A76" s="184" t="s">
        <v>110</v>
      </c>
      <c r="B76" s="182" t="s">
        <v>356</v>
      </c>
      <c r="C76" s="182" t="s">
        <v>168</v>
      </c>
      <c r="D76" s="182"/>
      <c r="E76" s="185">
        <f>E77</f>
        <v>315</v>
      </c>
      <c r="F76" s="185">
        <v>0</v>
      </c>
      <c r="G76" s="185">
        <f t="shared" si="8"/>
        <v>315</v>
      </c>
      <c r="H76" s="185">
        <f t="shared" si="26"/>
        <v>80</v>
      </c>
      <c r="I76" s="185">
        <f t="shared" si="26"/>
        <v>30</v>
      </c>
    </row>
    <row r="77" spans="1:9" outlineLevel="5">
      <c r="A77" s="186" t="s">
        <v>47</v>
      </c>
      <c r="B77" s="187" t="s">
        <v>356</v>
      </c>
      <c r="C77" s="187" t="s">
        <v>168</v>
      </c>
      <c r="D77" s="187" t="s">
        <v>48</v>
      </c>
      <c r="E77" s="188">
        <v>315</v>
      </c>
      <c r="F77" s="188">
        <v>0</v>
      </c>
      <c r="G77" s="188">
        <f t="shared" si="8"/>
        <v>315</v>
      </c>
      <c r="H77" s="197">
        <v>80</v>
      </c>
      <c r="I77" s="188">
        <v>30</v>
      </c>
    </row>
    <row r="78" spans="1:9" ht="93.6" outlineLevel="3">
      <c r="A78" s="184" t="s">
        <v>357</v>
      </c>
      <c r="B78" s="182" t="s">
        <v>236</v>
      </c>
      <c r="C78" s="182"/>
      <c r="D78" s="182"/>
      <c r="E78" s="185">
        <f>E79</f>
        <v>1521.2</v>
      </c>
      <c r="F78" s="185">
        <v>0</v>
      </c>
      <c r="G78" s="185">
        <f t="shared" si="8"/>
        <v>1521.2</v>
      </c>
      <c r="H78" s="185">
        <f t="shared" ref="H78:I79" si="27">H79</f>
        <v>408.2</v>
      </c>
      <c r="I78" s="185">
        <f t="shared" si="27"/>
        <v>210.7</v>
      </c>
    </row>
    <row r="79" spans="1:9" ht="46.8" outlineLevel="4">
      <c r="A79" s="184" t="s">
        <v>110</v>
      </c>
      <c r="B79" s="182" t="s">
        <v>236</v>
      </c>
      <c r="C79" s="182" t="s">
        <v>168</v>
      </c>
      <c r="D79" s="182"/>
      <c r="E79" s="185">
        <f>E80</f>
        <v>1521.2</v>
      </c>
      <c r="F79" s="185">
        <v>0</v>
      </c>
      <c r="G79" s="185">
        <f t="shared" si="8"/>
        <v>1521.2</v>
      </c>
      <c r="H79" s="185">
        <f t="shared" si="27"/>
        <v>408.2</v>
      </c>
      <c r="I79" s="185">
        <f t="shared" si="27"/>
        <v>210.7</v>
      </c>
    </row>
    <row r="80" spans="1:9" outlineLevel="5">
      <c r="A80" s="186" t="s">
        <v>47</v>
      </c>
      <c r="B80" s="187" t="s">
        <v>236</v>
      </c>
      <c r="C80" s="187" t="s">
        <v>168</v>
      </c>
      <c r="D80" s="187" t="s">
        <v>48</v>
      </c>
      <c r="E80" s="188">
        <v>1521.2</v>
      </c>
      <c r="F80" s="188">
        <v>0</v>
      </c>
      <c r="G80" s="188">
        <f t="shared" si="8"/>
        <v>1521.2</v>
      </c>
      <c r="H80" s="197">
        <v>408.2</v>
      </c>
      <c r="I80" s="188">
        <v>210.7</v>
      </c>
    </row>
    <row r="81" spans="1:9" ht="31.2" outlineLevel="3">
      <c r="A81" s="184" t="s">
        <v>422</v>
      </c>
      <c r="B81" s="182" t="s">
        <v>395</v>
      </c>
      <c r="C81" s="182"/>
      <c r="D81" s="182"/>
      <c r="E81" s="185">
        <f>E82</f>
        <v>258.7</v>
      </c>
      <c r="F81" s="185">
        <v>0</v>
      </c>
      <c r="G81" s="185">
        <f t="shared" si="8"/>
        <v>258.7</v>
      </c>
      <c r="H81" s="185">
        <f t="shared" ref="H81:I82" si="28">H82</f>
        <v>0</v>
      </c>
      <c r="I81" s="185">
        <f t="shared" si="28"/>
        <v>0</v>
      </c>
    </row>
    <row r="82" spans="1:9" ht="46.8" outlineLevel="4">
      <c r="A82" s="184" t="s">
        <v>110</v>
      </c>
      <c r="B82" s="182" t="s">
        <v>395</v>
      </c>
      <c r="C82" s="182" t="s">
        <v>168</v>
      </c>
      <c r="D82" s="182"/>
      <c r="E82" s="185">
        <f>E83</f>
        <v>258.7</v>
      </c>
      <c r="F82" s="185">
        <v>0</v>
      </c>
      <c r="G82" s="185">
        <f t="shared" si="8"/>
        <v>258.7</v>
      </c>
      <c r="H82" s="185">
        <f t="shared" si="28"/>
        <v>0</v>
      </c>
      <c r="I82" s="185">
        <f t="shared" si="28"/>
        <v>0</v>
      </c>
    </row>
    <row r="83" spans="1:9" outlineLevel="5">
      <c r="A83" s="186" t="s">
        <v>47</v>
      </c>
      <c r="B83" s="187" t="s">
        <v>395</v>
      </c>
      <c r="C83" s="187" t="s">
        <v>168</v>
      </c>
      <c r="D83" s="187" t="s">
        <v>48</v>
      </c>
      <c r="E83" s="188">
        <v>258.7</v>
      </c>
      <c r="F83" s="188">
        <v>0</v>
      </c>
      <c r="G83" s="188">
        <f t="shared" si="8"/>
        <v>258.7</v>
      </c>
      <c r="H83" s="197">
        <v>0</v>
      </c>
      <c r="I83" s="188">
        <v>0</v>
      </c>
    </row>
    <row r="84" spans="1:9" outlineLevel="1">
      <c r="A84" s="184" t="s">
        <v>280</v>
      </c>
      <c r="B84" s="182" t="s">
        <v>412</v>
      </c>
      <c r="C84" s="182"/>
      <c r="D84" s="182"/>
      <c r="E84" s="185">
        <f>E85</f>
        <v>628.9</v>
      </c>
      <c r="F84" s="185">
        <v>0</v>
      </c>
      <c r="G84" s="185">
        <f t="shared" ref="G84:G147" si="29">E84+F84</f>
        <v>628.9</v>
      </c>
      <c r="H84" s="185">
        <f t="shared" ref="H84:I87" si="30">H85</f>
        <v>0</v>
      </c>
      <c r="I84" s="185">
        <f t="shared" si="30"/>
        <v>0</v>
      </c>
    </row>
    <row r="85" spans="1:9" ht="62.4" outlineLevel="2">
      <c r="A85" s="184" t="s">
        <v>413</v>
      </c>
      <c r="B85" s="182" t="s">
        <v>382</v>
      </c>
      <c r="C85" s="182"/>
      <c r="D85" s="182"/>
      <c r="E85" s="185">
        <f>E86</f>
        <v>628.9</v>
      </c>
      <c r="F85" s="185">
        <v>0</v>
      </c>
      <c r="G85" s="185">
        <f t="shared" si="29"/>
        <v>628.9</v>
      </c>
      <c r="H85" s="185">
        <f t="shared" si="30"/>
        <v>0</v>
      </c>
      <c r="I85" s="185">
        <f t="shared" si="30"/>
        <v>0</v>
      </c>
    </row>
    <row r="86" spans="1:9" ht="62.4" outlineLevel="3">
      <c r="A86" s="184" t="s">
        <v>414</v>
      </c>
      <c r="B86" s="182" t="s">
        <v>381</v>
      </c>
      <c r="C86" s="182"/>
      <c r="D86" s="182"/>
      <c r="E86" s="185">
        <f>E87</f>
        <v>628.9</v>
      </c>
      <c r="F86" s="185">
        <v>0</v>
      </c>
      <c r="G86" s="185">
        <f t="shared" si="29"/>
        <v>628.9</v>
      </c>
      <c r="H86" s="185">
        <f t="shared" si="30"/>
        <v>0</v>
      </c>
      <c r="I86" s="185">
        <f t="shared" si="30"/>
        <v>0</v>
      </c>
    </row>
    <row r="87" spans="1:9" ht="46.8" outlineLevel="4">
      <c r="A87" s="184" t="s">
        <v>110</v>
      </c>
      <c r="B87" s="182" t="s">
        <v>381</v>
      </c>
      <c r="C87" s="182" t="s">
        <v>168</v>
      </c>
      <c r="D87" s="182"/>
      <c r="E87" s="185">
        <f>E88</f>
        <v>628.9</v>
      </c>
      <c r="F87" s="185">
        <v>0</v>
      </c>
      <c r="G87" s="185">
        <f t="shared" si="29"/>
        <v>628.9</v>
      </c>
      <c r="H87" s="185">
        <f t="shared" si="30"/>
        <v>0</v>
      </c>
      <c r="I87" s="185">
        <f t="shared" si="30"/>
        <v>0</v>
      </c>
    </row>
    <row r="88" spans="1:9" outlineLevel="5">
      <c r="A88" s="186" t="s">
        <v>45</v>
      </c>
      <c r="B88" s="187" t="s">
        <v>381</v>
      </c>
      <c r="C88" s="187" t="s">
        <v>168</v>
      </c>
      <c r="D88" s="187" t="s">
        <v>46</v>
      </c>
      <c r="E88" s="188">
        <v>628.9</v>
      </c>
      <c r="F88" s="188">
        <v>0</v>
      </c>
      <c r="G88" s="188">
        <f t="shared" si="29"/>
        <v>628.9</v>
      </c>
      <c r="H88" s="188">
        <v>0</v>
      </c>
      <c r="I88" s="188">
        <v>0</v>
      </c>
    </row>
    <row r="89" spans="1:9" ht="78">
      <c r="A89" s="195" t="s">
        <v>423</v>
      </c>
      <c r="B89" s="193" t="s">
        <v>377</v>
      </c>
      <c r="C89" s="193"/>
      <c r="D89" s="193"/>
      <c r="E89" s="194">
        <f>E90+E95</f>
        <v>32.9</v>
      </c>
      <c r="F89" s="194">
        <v>0</v>
      </c>
      <c r="G89" s="194">
        <f t="shared" si="29"/>
        <v>32.9</v>
      </c>
      <c r="H89" s="194">
        <f t="shared" ref="H89:I89" si="31">H90+H95</f>
        <v>251.20000000000002</v>
      </c>
      <c r="I89" s="194">
        <f t="shared" si="31"/>
        <v>246.3</v>
      </c>
    </row>
    <row r="90" spans="1:9" outlineLevel="1">
      <c r="A90" s="184" t="s">
        <v>424</v>
      </c>
      <c r="B90" s="182" t="s">
        <v>393</v>
      </c>
      <c r="C90" s="182"/>
      <c r="D90" s="182"/>
      <c r="E90" s="185">
        <f>E91</f>
        <v>0</v>
      </c>
      <c r="F90" s="185">
        <v>0</v>
      </c>
      <c r="G90" s="185">
        <f t="shared" si="29"/>
        <v>0</v>
      </c>
      <c r="H90" s="185">
        <f t="shared" ref="H90:I93" si="32">H91</f>
        <v>220.8</v>
      </c>
      <c r="I90" s="185">
        <f t="shared" si="32"/>
        <v>220.8</v>
      </c>
    </row>
    <row r="91" spans="1:9" ht="78" outlineLevel="2">
      <c r="A91" s="184" t="s">
        <v>425</v>
      </c>
      <c r="B91" s="182" t="s">
        <v>392</v>
      </c>
      <c r="C91" s="182"/>
      <c r="D91" s="182"/>
      <c r="E91" s="185">
        <f>E92</f>
        <v>0</v>
      </c>
      <c r="F91" s="185">
        <v>0</v>
      </c>
      <c r="G91" s="185">
        <f t="shared" si="29"/>
        <v>0</v>
      </c>
      <c r="H91" s="185">
        <f t="shared" si="32"/>
        <v>220.8</v>
      </c>
      <c r="I91" s="185">
        <f t="shared" si="32"/>
        <v>220.8</v>
      </c>
    </row>
    <row r="92" spans="1:9" ht="109.2" outlineLevel="3">
      <c r="A92" s="184" t="s">
        <v>426</v>
      </c>
      <c r="B92" s="182" t="s">
        <v>391</v>
      </c>
      <c r="C92" s="182"/>
      <c r="D92" s="182"/>
      <c r="E92" s="185">
        <f>E93</f>
        <v>0</v>
      </c>
      <c r="F92" s="185">
        <v>0</v>
      </c>
      <c r="G92" s="185">
        <f t="shared" si="29"/>
        <v>0</v>
      </c>
      <c r="H92" s="185">
        <f t="shared" si="32"/>
        <v>220.8</v>
      </c>
      <c r="I92" s="185">
        <f t="shared" si="32"/>
        <v>220.8</v>
      </c>
    </row>
    <row r="93" spans="1:9" ht="46.8" outlineLevel="4">
      <c r="A93" s="184" t="s">
        <v>110</v>
      </c>
      <c r="B93" s="182" t="s">
        <v>391</v>
      </c>
      <c r="C93" s="182" t="s">
        <v>168</v>
      </c>
      <c r="D93" s="182"/>
      <c r="E93" s="185">
        <f>E94</f>
        <v>0</v>
      </c>
      <c r="F93" s="185">
        <v>0</v>
      </c>
      <c r="G93" s="185">
        <f t="shared" si="29"/>
        <v>0</v>
      </c>
      <c r="H93" s="185">
        <f t="shared" si="32"/>
        <v>220.8</v>
      </c>
      <c r="I93" s="185">
        <f t="shared" si="32"/>
        <v>220.8</v>
      </c>
    </row>
    <row r="94" spans="1:9" outlineLevel="5">
      <c r="A94" s="186" t="s">
        <v>47</v>
      </c>
      <c r="B94" s="187" t="s">
        <v>391</v>
      </c>
      <c r="C94" s="187" t="s">
        <v>168</v>
      </c>
      <c r="D94" s="187" t="s">
        <v>48</v>
      </c>
      <c r="E94" s="188">
        <v>0</v>
      </c>
      <c r="F94" s="188">
        <v>0</v>
      </c>
      <c r="G94" s="188">
        <f t="shared" si="29"/>
        <v>0</v>
      </c>
      <c r="H94" s="197">
        <v>220.8</v>
      </c>
      <c r="I94" s="188">
        <v>220.8</v>
      </c>
    </row>
    <row r="95" spans="1:9" outlineLevel="1">
      <c r="A95" s="184" t="s">
        <v>280</v>
      </c>
      <c r="B95" s="182" t="s">
        <v>394</v>
      </c>
      <c r="C95" s="182"/>
      <c r="D95" s="182"/>
      <c r="E95" s="185">
        <f>E96</f>
        <v>32.9</v>
      </c>
      <c r="F95" s="185">
        <v>0</v>
      </c>
      <c r="G95" s="185">
        <f t="shared" si="29"/>
        <v>32.9</v>
      </c>
      <c r="H95" s="185">
        <f t="shared" ref="H95:I98" si="33">H96</f>
        <v>30.4</v>
      </c>
      <c r="I95" s="185">
        <f t="shared" si="33"/>
        <v>25.5</v>
      </c>
    </row>
    <row r="96" spans="1:9" ht="31.2" outlineLevel="2">
      <c r="A96" s="184" t="s">
        <v>427</v>
      </c>
      <c r="B96" s="182" t="s">
        <v>390</v>
      </c>
      <c r="C96" s="182"/>
      <c r="D96" s="182"/>
      <c r="E96" s="185">
        <f>E97</f>
        <v>32.9</v>
      </c>
      <c r="F96" s="185">
        <v>0</v>
      </c>
      <c r="G96" s="185">
        <f t="shared" si="29"/>
        <v>32.9</v>
      </c>
      <c r="H96" s="185">
        <f t="shared" si="33"/>
        <v>30.4</v>
      </c>
      <c r="I96" s="185">
        <f t="shared" si="33"/>
        <v>25.5</v>
      </c>
    </row>
    <row r="97" spans="1:9" ht="78" outlineLevel="3">
      <c r="A97" s="184" t="s">
        <v>428</v>
      </c>
      <c r="B97" s="182" t="s">
        <v>429</v>
      </c>
      <c r="C97" s="182"/>
      <c r="D97" s="182"/>
      <c r="E97" s="185">
        <f>E98</f>
        <v>32.9</v>
      </c>
      <c r="F97" s="185">
        <v>0</v>
      </c>
      <c r="G97" s="185">
        <f t="shared" si="29"/>
        <v>32.9</v>
      </c>
      <c r="H97" s="185">
        <f t="shared" si="33"/>
        <v>30.4</v>
      </c>
      <c r="I97" s="185">
        <f t="shared" si="33"/>
        <v>25.5</v>
      </c>
    </row>
    <row r="98" spans="1:9" ht="46.8" outlineLevel="4">
      <c r="A98" s="184" t="s">
        <v>110</v>
      </c>
      <c r="B98" s="182" t="s">
        <v>429</v>
      </c>
      <c r="C98" s="182" t="s">
        <v>168</v>
      </c>
      <c r="D98" s="182"/>
      <c r="E98" s="185">
        <f>E99</f>
        <v>32.9</v>
      </c>
      <c r="F98" s="185">
        <v>0</v>
      </c>
      <c r="G98" s="185">
        <f t="shared" si="29"/>
        <v>32.9</v>
      </c>
      <c r="H98" s="185">
        <f t="shared" si="33"/>
        <v>30.4</v>
      </c>
      <c r="I98" s="185">
        <f t="shared" si="33"/>
        <v>25.5</v>
      </c>
    </row>
    <row r="99" spans="1:9" outlineLevel="5">
      <c r="A99" s="186" t="s">
        <v>47</v>
      </c>
      <c r="B99" s="187" t="s">
        <v>429</v>
      </c>
      <c r="C99" s="187" t="s">
        <v>168</v>
      </c>
      <c r="D99" s="187" t="s">
        <v>48</v>
      </c>
      <c r="E99" s="188">
        <v>32.9</v>
      </c>
      <c r="F99" s="188">
        <v>0</v>
      </c>
      <c r="G99" s="188">
        <f t="shared" si="29"/>
        <v>32.9</v>
      </c>
      <c r="H99" s="197">
        <v>30.4</v>
      </c>
      <c r="I99" s="188">
        <v>25.5</v>
      </c>
    </row>
    <row r="100" spans="1:9" ht="62.4">
      <c r="A100" s="195" t="s">
        <v>286</v>
      </c>
      <c r="B100" s="193" t="s">
        <v>358</v>
      </c>
      <c r="C100" s="193"/>
      <c r="D100" s="193"/>
      <c r="E100" s="194">
        <f>E101</f>
        <v>6955.9</v>
      </c>
      <c r="F100" s="194">
        <v>0</v>
      </c>
      <c r="G100" s="194">
        <f t="shared" si="29"/>
        <v>6955.9</v>
      </c>
      <c r="H100" s="194">
        <f t="shared" ref="H100:I104" si="34">H101</f>
        <v>6441.9</v>
      </c>
      <c r="I100" s="194">
        <f t="shared" si="34"/>
        <v>6618.7999999999993</v>
      </c>
    </row>
    <row r="101" spans="1:9" outlineLevel="1">
      <c r="A101" s="184" t="s">
        <v>277</v>
      </c>
      <c r="B101" s="182" t="s">
        <v>359</v>
      </c>
      <c r="C101" s="182"/>
      <c r="D101" s="182"/>
      <c r="E101" s="185">
        <f>E102</f>
        <v>6955.9</v>
      </c>
      <c r="F101" s="185">
        <v>0</v>
      </c>
      <c r="G101" s="185">
        <f t="shared" si="29"/>
        <v>6955.9</v>
      </c>
      <c r="H101" s="185">
        <f t="shared" si="34"/>
        <v>6441.9</v>
      </c>
      <c r="I101" s="185">
        <f t="shared" si="34"/>
        <v>6618.7999999999993</v>
      </c>
    </row>
    <row r="102" spans="1:9" ht="93.6" outlineLevel="2">
      <c r="A102" s="184" t="s">
        <v>360</v>
      </c>
      <c r="B102" s="182" t="s">
        <v>361</v>
      </c>
      <c r="C102" s="182"/>
      <c r="D102" s="182"/>
      <c r="E102" s="185">
        <f>E103+E106</f>
        <v>6955.9</v>
      </c>
      <c r="F102" s="185">
        <v>0</v>
      </c>
      <c r="G102" s="185">
        <f t="shared" si="29"/>
        <v>6955.9</v>
      </c>
      <c r="H102" s="185">
        <f t="shared" ref="H102:I102" si="35">H103+H106</f>
        <v>6441.9</v>
      </c>
      <c r="I102" s="185">
        <f t="shared" si="35"/>
        <v>6618.7999999999993</v>
      </c>
    </row>
    <row r="103" spans="1:9" ht="46.8" outlineLevel="3">
      <c r="A103" s="184" t="s">
        <v>289</v>
      </c>
      <c r="B103" s="182" t="s">
        <v>362</v>
      </c>
      <c r="C103" s="182"/>
      <c r="D103" s="182"/>
      <c r="E103" s="185">
        <f>E104</f>
        <v>3252.5</v>
      </c>
      <c r="F103" s="185">
        <v>0</v>
      </c>
      <c r="G103" s="185">
        <f t="shared" si="29"/>
        <v>3252.5</v>
      </c>
      <c r="H103" s="185">
        <f t="shared" si="34"/>
        <v>2707.8</v>
      </c>
      <c r="I103" s="185">
        <f t="shared" si="34"/>
        <v>2884.7</v>
      </c>
    </row>
    <row r="104" spans="1:9" ht="46.8" outlineLevel="4">
      <c r="A104" s="184" t="s">
        <v>249</v>
      </c>
      <c r="B104" s="182" t="s">
        <v>362</v>
      </c>
      <c r="C104" s="182" t="s">
        <v>250</v>
      </c>
      <c r="D104" s="182"/>
      <c r="E104" s="185">
        <f>E105</f>
        <v>3252.5</v>
      </c>
      <c r="F104" s="185">
        <v>0</v>
      </c>
      <c r="G104" s="185">
        <f t="shared" si="29"/>
        <v>3252.5</v>
      </c>
      <c r="H104" s="185">
        <f t="shared" si="34"/>
        <v>2707.8</v>
      </c>
      <c r="I104" s="185">
        <f t="shared" si="34"/>
        <v>2884.7</v>
      </c>
    </row>
    <row r="105" spans="1:9" outlineLevel="5">
      <c r="A105" s="186" t="s">
        <v>51</v>
      </c>
      <c r="B105" s="187" t="s">
        <v>362</v>
      </c>
      <c r="C105" s="187" t="s">
        <v>250</v>
      </c>
      <c r="D105" s="187" t="s">
        <v>52</v>
      </c>
      <c r="E105" s="188">
        <v>3252.5</v>
      </c>
      <c r="F105" s="188">
        <v>-495.7</v>
      </c>
      <c r="G105" s="188">
        <f t="shared" si="29"/>
        <v>2756.8</v>
      </c>
      <c r="H105" s="188">
        <v>2707.8</v>
      </c>
      <c r="I105" s="188">
        <v>2884.7</v>
      </c>
    </row>
    <row r="106" spans="1:9" ht="171.6" outlineLevel="3">
      <c r="A106" s="189" t="s">
        <v>287</v>
      </c>
      <c r="B106" s="182" t="s">
        <v>363</v>
      </c>
      <c r="C106" s="182"/>
      <c r="D106" s="182"/>
      <c r="E106" s="185">
        <f>E107</f>
        <v>3703.4</v>
      </c>
      <c r="F106" s="185">
        <v>0</v>
      </c>
      <c r="G106" s="185">
        <f t="shared" si="29"/>
        <v>3703.4</v>
      </c>
      <c r="H106" s="185">
        <f t="shared" ref="H106:I107" si="36">H107</f>
        <v>3734.1</v>
      </c>
      <c r="I106" s="185">
        <f t="shared" si="36"/>
        <v>3734.1</v>
      </c>
    </row>
    <row r="107" spans="1:9" ht="46.8" outlineLevel="4">
      <c r="A107" s="184" t="s">
        <v>249</v>
      </c>
      <c r="B107" s="182" t="s">
        <v>363</v>
      </c>
      <c r="C107" s="182" t="s">
        <v>250</v>
      </c>
      <c r="D107" s="182"/>
      <c r="E107" s="185">
        <f>E108</f>
        <v>3703.4</v>
      </c>
      <c r="F107" s="185">
        <v>0</v>
      </c>
      <c r="G107" s="185">
        <f t="shared" si="29"/>
        <v>3703.4</v>
      </c>
      <c r="H107" s="185">
        <f t="shared" si="36"/>
        <v>3734.1</v>
      </c>
      <c r="I107" s="185">
        <f t="shared" si="36"/>
        <v>3734.1</v>
      </c>
    </row>
    <row r="108" spans="1:9" outlineLevel="5">
      <c r="A108" s="186" t="s">
        <v>51</v>
      </c>
      <c r="B108" s="187" t="s">
        <v>363</v>
      </c>
      <c r="C108" s="187" t="s">
        <v>250</v>
      </c>
      <c r="D108" s="187" t="s">
        <v>52</v>
      </c>
      <c r="E108" s="188">
        <v>3703.4</v>
      </c>
      <c r="F108" s="188">
        <v>30.7</v>
      </c>
      <c r="G108" s="188">
        <f t="shared" si="29"/>
        <v>3734.1</v>
      </c>
      <c r="H108" s="188">
        <v>3734.1</v>
      </c>
      <c r="I108" s="188">
        <v>3734.1</v>
      </c>
    </row>
    <row r="109" spans="1:9" ht="78">
      <c r="A109" s="195" t="s">
        <v>288</v>
      </c>
      <c r="B109" s="193" t="s">
        <v>365</v>
      </c>
      <c r="C109" s="193"/>
      <c r="D109" s="193"/>
      <c r="E109" s="194">
        <f>E110</f>
        <v>483.1</v>
      </c>
      <c r="F109" s="194">
        <v>0</v>
      </c>
      <c r="G109" s="194">
        <f t="shared" si="29"/>
        <v>483.1</v>
      </c>
      <c r="H109" s="194">
        <f t="shared" ref="H109:I113" si="37">H110</f>
        <v>455.5</v>
      </c>
      <c r="I109" s="194">
        <f t="shared" si="37"/>
        <v>483.1</v>
      </c>
    </row>
    <row r="110" spans="1:9" outlineLevel="1">
      <c r="A110" s="184" t="s">
        <v>277</v>
      </c>
      <c r="B110" s="182" t="s">
        <v>366</v>
      </c>
      <c r="C110" s="182"/>
      <c r="D110" s="182"/>
      <c r="E110" s="185">
        <f>E111</f>
        <v>483.1</v>
      </c>
      <c r="F110" s="185">
        <v>0</v>
      </c>
      <c r="G110" s="185">
        <f t="shared" si="29"/>
        <v>483.1</v>
      </c>
      <c r="H110" s="185">
        <f t="shared" si="37"/>
        <v>455.5</v>
      </c>
      <c r="I110" s="185">
        <f t="shared" si="37"/>
        <v>483.1</v>
      </c>
    </row>
    <row r="111" spans="1:9" ht="62.4" outlineLevel="2">
      <c r="A111" s="184" t="s">
        <v>367</v>
      </c>
      <c r="B111" s="182" t="s">
        <v>368</v>
      </c>
      <c r="C111" s="182"/>
      <c r="D111" s="182"/>
      <c r="E111" s="185">
        <f>E112</f>
        <v>483.1</v>
      </c>
      <c r="F111" s="185">
        <v>0</v>
      </c>
      <c r="G111" s="185">
        <f t="shared" si="29"/>
        <v>483.1</v>
      </c>
      <c r="H111" s="185">
        <f t="shared" si="37"/>
        <v>455.5</v>
      </c>
      <c r="I111" s="185">
        <f t="shared" si="37"/>
        <v>483.1</v>
      </c>
    </row>
    <row r="112" spans="1:9" ht="46.8" outlineLevel="3">
      <c r="A112" s="184" t="s">
        <v>289</v>
      </c>
      <c r="B112" s="182" t="s">
        <v>369</v>
      </c>
      <c r="C112" s="182"/>
      <c r="D112" s="182"/>
      <c r="E112" s="185">
        <f>E113</f>
        <v>483.1</v>
      </c>
      <c r="F112" s="185">
        <v>0</v>
      </c>
      <c r="G112" s="185">
        <f t="shared" si="29"/>
        <v>483.1</v>
      </c>
      <c r="H112" s="185">
        <f t="shared" si="37"/>
        <v>455.5</v>
      </c>
      <c r="I112" s="185">
        <f t="shared" si="37"/>
        <v>483.1</v>
      </c>
    </row>
    <row r="113" spans="1:9" ht="46.8" outlineLevel="4">
      <c r="A113" s="184" t="s">
        <v>249</v>
      </c>
      <c r="B113" s="182" t="s">
        <v>369</v>
      </c>
      <c r="C113" s="182" t="s">
        <v>250</v>
      </c>
      <c r="D113" s="182"/>
      <c r="E113" s="185">
        <f>E114</f>
        <v>483.1</v>
      </c>
      <c r="F113" s="185">
        <v>0</v>
      </c>
      <c r="G113" s="185">
        <f t="shared" si="29"/>
        <v>483.1</v>
      </c>
      <c r="H113" s="185">
        <f t="shared" si="37"/>
        <v>455.5</v>
      </c>
      <c r="I113" s="185">
        <f t="shared" si="37"/>
        <v>483.1</v>
      </c>
    </row>
    <row r="114" spans="1:9" outlineLevel="5">
      <c r="A114" s="186" t="s">
        <v>59</v>
      </c>
      <c r="B114" s="187" t="s">
        <v>369</v>
      </c>
      <c r="C114" s="187" t="s">
        <v>250</v>
      </c>
      <c r="D114" s="187" t="s">
        <v>60</v>
      </c>
      <c r="E114" s="188">
        <v>483.1</v>
      </c>
      <c r="F114" s="188">
        <v>0</v>
      </c>
      <c r="G114" s="188">
        <f t="shared" si="29"/>
        <v>483.1</v>
      </c>
      <c r="H114" s="188">
        <v>455.5</v>
      </c>
      <c r="I114" s="188">
        <v>483.1</v>
      </c>
    </row>
    <row r="115" spans="1:9" ht="93.6">
      <c r="A115" s="195" t="s">
        <v>430</v>
      </c>
      <c r="B115" s="193" t="s">
        <v>431</v>
      </c>
      <c r="C115" s="193"/>
      <c r="D115" s="193"/>
      <c r="E115" s="194">
        <f>E116</f>
        <v>0</v>
      </c>
      <c r="F115" s="194">
        <v>0</v>
      </c>
      <c r="G115" s="194">
        <f t="shared" si="29"/>
        <v>0</v>
      </c>
      <c r="H115" s="194">
        <f t="shared" ref="H115:I119" si="38">H116</f>
        <v>3146.4999999999995</v>
      </c>
      <c r="I115" s="194">
        <f t="shared" si="38"/>
        <v>0</v>
      </c>
    </row>
    <row r="116" spans="1:9" outlineLevel="1">
      <c r="A116" s="184" t="s">
        <v>280</v>
      </c>
      <c r="B116" s="182" t="s">
        <v>387</v>
      </c>
      <c r="C116" s="182"/>
      <c r="D116" s="182"/>
      <c r="E116" s="185">
        <f>E117</f>
        <v>0</v>
      </c>
      <c r="F116" s="185">
        <v>0</v>
      </c>
      <c r="G116" s="185">
        <f t="shared" si="29"/>
        <v>0</v>
      </c>
      <c r="H116" s="185">
        <f t="shared" si="38"/>
        <v>3146.4999999999995</v>
      </c>
      <c r="I116" s="185">
        <f t="shared" si="38"/>
        <v>0</v>
      </c>
    </row>
    <row r="117" spans="1:9" ht="62.4" outlineLevel="2">
      <c r="A117" s="184" t="s">
        <v>388</v>
      </c>
      <c r="B117" s="182" t="s">
        <v>386</v>
      </c>
      <c r="C117" s="182"/>
      <c r="D117" s="182"/>
      <c r="E117" s="185">
        <f>E118</f>
        <v>0</v>
      </c>
      <c r="F117" s="185">
        <v>0</v>
      </c>
      <c r="G117" s="185">
        <f t="shared" si="29"/>
        <v>0</v>
      </c>
      <c r="H117" s="185">
        <f t="shared" si="38"/>
        <v>3146.4999999999995</v>
      </c>
      <c r="I117" s="185">
        <f t="shared" si="38"/>
        <v>0</v>
      </c>
    </row>
    <row r="118" spans="1:9" ht="31.2" outlineLevel="3">
      <c r="A118" s="184" t="s">
        <v>432</v>
      </c>
      <c r="B118" s="182" t="s">
        <v>385</v>
      </c>
      <c r="C118" s="182"/>
      <c r="D118" s="182"/>
      <c r="E118" s="185">
        <f>E119</f>
        <v>0</v>
      </c>
      <c r="F118" s="185">
        <v>0</v>
      </c>
      <c r="G118" s="185">
        <f t="shared" si="29"/>
        <v>0</v>
      </c>
      <c r="H118" s="185">
        <f t="shared" si="38"/>
        <v>3146.4999999999995</v>
      </c>
      <c r="I118" s="185">
        <f t="shared" si="38"/>
        <v>0</v>
      </c>
    </row>
    <row r="119" spans="1:9" ht="31.2" outlineLevel="4">
      <c r="A119" s="184" t="s">
        <v>256</v>
      </c>
      <c r="B119" s="182" t="s">
        <v>385</v>
      </c>
      <c r="C119" s="182" t="s">
        <v>297</v>
      </c>
      <c r="D119" s="182"/>
      <c r="E119" s="185">
        <f>E120</f>
        <v>0</v>
      </c>
      <c r="F119" s="185">
        <v>0</v>
      </c>
      <c r="G119" s="185">
        <f t="shared" si="29"/>
        <v>0</v>
      </c>
      <c r="H119" s="185">
        <f t="shared" si="38"/>
        <v>3146.4999999999995</v>
      </c>
      <c r="I119" s="185">
        <f t="shared" si="38"/>
        <v>0</v>
      </c>
    </row>
    <row r="120" spans="1:9" outlineLevel="5">
      <c r="A120" s="186" t="s">
        <v>384</v>
      </c>
      <c r="B120" s="187" t="s">
        <v>385</v>
      </c>
      <c r="C120" s="187" t="s">
        <v>297</v>
      </c>
      <c r="D120" s="187" t="s">
        <v>383</v>
      </c>
      <c r="E120" s="188">
        <v>0</v>
      </c>
      <c r="F120" s="188">
        <v>0</v>
      </c>
      <c r="G120" s="188">
        <f t="shared" si="29"/>
        <v>0</v>
      </c>
      <c r="H120" s="188">
        <f>5946.9-2800.4</f>
        <v>3146.4999999999995</v>
      </c>
      <c r="I120" s="188">
        <v>0</v>
      </c>
    </row>
    <row r="121" spans="1:9" ht="62.4">
      <c r="A121" s="195" t="s">
        <v>290</v>
      </c>
      <c r="B121" s="193" t="s">
        <v>305</v>
      </c>
      <c r="C121" s="193"/>
      <c r="D121" s="193"/>
      <c r="E121" s="194">
        <f>E122+E127</f>
        <v>9387.2000000000007</v>
      </c>
      <c r="F121" s="194">
        <v>0</v>
      </c>
      <c r="G121" s="194">
        <f t="shared" si="29"/>
        <v>9387.2000000000007</v>
      </c>
      <c r="H121" s="194">
        <f t="shared" ref="H121:I121" si="39">H122+H127</f>
        <v>7813.1</v>
      </c>
      <c r="I121" s="194">
        <f t="shared" si="39"/>
        <v>8489.1</v>
      </c>
    </row>
    <row r="122" spans="1:9" ht="62.4" outlineLevel="1">
      <c r="A122" s="184" t="s">
        <v>86</v>
      </c>
      <c r="B122" s="182" t="s">
        <v>309</v>
      </c>
      <c r="C122" s="182"/>
      <c r="D122" s="182"/>
      <c r="E122" s="185">
        <f>E123</f>
        <v>2793</v>
      </c>
      <c r="F122" s="185">
        <v>0</v>
      </c>
      <c r="G122" s="185">
        <f t="shared" si="29"/>
        <v>2793</v>
      </c>
      <c r="H122" s="185">
        <f t="shared" ref="H122:I125" si="40">H123</f>
        <v>2721.1</v>
      </c>
      <c r="I122" s="185">
        <f t="shared" si="40"/>
        <v>2793</v>
      </c>
    </row>
    <row r="123" spans="1:9" outlineLevel="2">
      <c r="A123" s="184" t="s">
        <v>80</v>
      </c>
      <c r="B123" s="182" t="s">
        <v>310</v>
      </c>
      <c r="C123" s="182"/>
      <c r="D123" s="182"/>
      <c r="E123" s="185">
        <f>E124</f>
        <v>2793</v>
      </c>
      <c r="F123" s="185">
        <v>0</v>
      </c>
      <c r="G123" s="185">
        <f t="shared" si="29"/>
        <v>2793</v>
      </c>
      <c r="H123" s="185">
        <f t="shared" si="40"/>
        <v>2721.1</v>
      </c>
      <c r="I123" s="185">
        <f t="shared" si="40"/>
        <v>2793</v>
      </c>
    </row>
    <row r="124" spans="1:9" ht="31.2" outlineLevel="3">
      <c r="A124" s="184" t="s">
        <v>82</v>
      </c>
      <c r="B124" s="182" t="s">
        <v>311</v>
      </c>
      <c r="C124" s="182"/>
      <c r="D124" s="182"/>
      <c r="E124" s="185">
        <f>E125</f>
        <v>2793</v>
      </c>
      <c r="F124" s="185">
        <v>0</v>
      </c>
      <c r="G124" s="185">
        <f t="shared" si="29"/>
        <v>2793</v>
      </c>
      <c r="H124" s="185">
        <f t="shared" si="40"/>
        <v>2721.1</v>
      </c>
      <c r="I124" s="185">
        <f t="shared" si="40"/>
        <v>2793</v>
      </c>
    </row>
    <row r="125" spans="1:9" ht="109.2" outlineLevel="4">
      <c r="A125" s="184" t="s">
        <v>90</v>
      </c>
      <c r="B125" s="182" t="s">
        <v>311</v>
      </c>
      <c r="C125" s="182" t="s">
        <v>291</v>
      </c>
      <c r="D125" s="182"/>
      <c r="E125" s="185">
        <f>E126</f>
        <v>2793</v>
      </c>
      <c r="F125" s="185">
        <v>0</v>
      </c>
      <c r="G125" s="185">
        <f t="shared" si="29"/>
        <v>2793</v>
      </c>
      <c r="H125" s="185">
        <f t="shared" si="40"/>
        <v>2721.1</v>
      </c>
      <c r="I125" s="185">
        <f t="shared" si="40"/>
        <v>2793</v>
      </c>
    </row>
    <row r="126" spans="1:9" ht="93.6" outlineLevel="5">
      <c r="A126" s="186" t="s">
        <v>17</v>
      </c>
      <c r="B126" s="187" t="s">
        <v>311</v>
      </c>
      <c r="C126" s="187" t="s">
        <v>291</v>
      </c>
      <c r="D126" s="187" t="s">
        <v>18</v>
      </c>
      <c r="E126" s="188">
        <v>2793</v>
      </c>
      <c r="F126" s="188">
        <v>0</v>
      </c>
      <c r="G126" s="188">
        <f t="shared" si="29"/>
        <v>2793</v>
      </c>
      <c r="H126" s="188">
        <v>2721.1</v>
      </c>
      <c r="I126" s="188">
        <v>2793</v>
      </c>
    </row>
    <row r="127" spans="1:9" ht="31.2" outlineLevel="1">
      <c r="A127" s="184" t="s">
        <v>78</v>
      </c>
      <c r="B127" s="182" t="s">
        <v>306</v>
      </c>
      <c r="C127" s="182"/>
      <c r="D127" s="182"/>
      <c r="E127" s="185">
        <f>E128</f>
        <v>6594.2000000000007</v>
      </c>
      <c r="F127" s="185">
        <v>0</v>
      </c>
      <c r="G127" s="185">
        <f t="shared" si="29"/>
        <v>6594.2000000000007</v>
      </c>
      <c r="H127" s="185">
        <f t="shared" ref="H127:I130" si="41">H128</f>
        <v>5092</v>
      </c>
      <c r="I127" s="185">
        <f t="shared" si="41"/>
        <v>5696.1</v>
      </c>
    </row>
    <row r="128" spans="1:9" outlineLevel="2">
      <c r="A128" s="184" t="s">
        <v>80</v>
      </c>
      <c r="B128" s="182" t="s">
        <v>307</v>
      </c>
      <c r="C128" s="182"/>
      <c r="D128" s="182"/>
      <c r="E128" s="185">
        <f>E129+E135+E138+E141</f>
        <v>6594.2000000000007</v>
      </c>
      <c r="F128" s="185">
        <v>0</v>
      </c>
      <c r="G128" s="185">
        <f t="shared" si="29"/>
        <v>6594.2000000000007</v>
      </c>
      <c r="H128" s="185">
        <f t="shared" ref="H128:I128" si="42">H129+H135+H138+H141</f>
        <v>5092</v>
      </c>
      <c r="I128" s="185">
        <f t="shared" si="42"/>
        <v>5696.1</v>
      </c>
    </row>
    <row r="129" spans="1:9" ht="31.2" outlineLevel="3">
      <c r="A129" s="184" t="s">
        <v>82</v>
      </c>
      <c r="B129" s="182" t="s">
        <v>308</v>
      </c>
      <c r="C129" s="182"/>
      <c r="D129" s="182"/>
      <c r="E129" s="185">
        <f>E130+E132</f>
        <v>6327.6</v>
      </c>
      <c r="F129" s="185">
        <v>0</v>
      </c>
      <c r="G129" s="185">
        <f t="shared" si="29"/>
        <v>6327.6</v>
      </c>
      <c r="H129" s="185">
        <f t="shared" ref="H129:I129" si="43">H130+H132</f>
        <v>5088.5</v>
      </c>
      <c r="I129" s="185">
        <f t="shared" si="43"/>
        <v>5692.6</v>
      </c>
    </row>
    <row r="130" spans="1:9" ht="109.2" outlineLevel="4">
      <c r="A130" s="184" t="s">
        <v>90</v>
      </c>
      <c r="B130" s="182" t="s">
        <v>308</v>
      </c>
      <c r="C130" s="182" t="s">
        <v>291</v>
      </c>
      <c r="D130" s="182"/>
      <c r="E130" s="185">
        <f>E131</f>
        <v>3907.6</v>
      </c>
      <c r="F130" s="185">
        <v>419</v>
      </c>
      <c r="G130" s="185">
        <f t="shared" si="29"/>
        <v>4326.6000000000004</v>
      </c>
      <c r="H130" s="185">
        <f t="shared" si="41"/>
        <v>4897.7</v>
      </c>
      <c r="I130" s="185">
        <f t="shared" si="41"/>
        <v>4796.8</v>
      </c>
    </row>
    <row r="131" spans="1:9" ht="93.6" outlineLevel="5">
      <c r="A131" s="186" t="s">
        <v>17</v>
      </c>
      <c r="B131" s="187" t="s">
        <v>308</v>
      </c>
      <c r="C131" s="187" t="s">
        <v>291</v>
      </c>
      <c r="D131" s="187" t="s">
        <v>18</v>
      </c>
      <c r="E131" s="188">
        <v>3907.6</v>
      </c>
      <c r="F131" s="188">
        <v>0</v>
      </c>
      <c r="G131" s="188">
        <f t="shared" si="29"/>
        <v>3907.6</v>
      </c>
      <c r="H131" s="188">
        <v>4897.7</v>
      </c>
      <c r="I131" s="188">
        <v>4796.8</v>
      </c>
    </row>
    <row r="132" spans="1:9" ht="46.8" outlineLevel="4">
      <c r="A132" s="184" t="s">
        <v>110</v>
      </c>
      <c r="B132" s="182" t="s">
        <v>308</v>
      </c>
      <c r="C132" s="182" t="s">
        <v>168</v>
      </c>
      <c r="D132" s="182"/>
      <c r="E132" s="185">
        <v>2420</v>
      </c>
      <c r="F132" s="185">
        <v>0</v>
      </c>
      <c r="G132" s="185">
        <f t="shared" si="29"/>
        <v>2420</v>
      </c>
      <c r="H132" s="185">
        <v>190.8</v>
      </c>
      <c r="I132" s="185">
        <v>895.8</v>
      </c>
    </row>
    <row r="133" spans="1:9" ht="78" outlineLevel="5">
      <c r="A133" s="186" t="s">
        <v>15</v>
      </c>
      <c r="B133" s="187" t="s">
        <v>308</v>
      </c>
      <c r="C133" s="187" t="s">
        <v>168</v>
      </c>
      <c r="D133" s="187" t="s">
        <v>16</v>
      </c>
      <c r="E133" s="188">
        <v>235.8</v>
      </c>
      <c r="F133" s="188">
        <v>0</v>
      </c>
      <c r="G133" s="188">
        <f t="shared" si="29"/>
        <v>235.8</v>
      </c>
      <c r="H133" s="188">
        <v>190.8</v>
      </c>
      <c r="I133" s="188">
        <v>190.8</v>
      </c>
    </row>
    <row r="134" spans="1:9" ht="93.6" outlineLevel="5">
      <c r="A134" s="186" t="s">
        <v>17</v>
      </c>
      <c r="B134" s="187" t="s">
        <v>308</v>
      </c>
      <c r="C134" s="187" t="s">
        <v>168</v>
      </c>
      <c r="D134" s="187" t="s">
        <v>18</v>
      </c>
      <c r="E134" s="188">
        <v>2184.1999999999998</v>
      </c>
      <c r="F134" s="188">
        <v>0</v>
      </c>
      <c r="G134" s="188">
        <f t="shared" si="29"/>
        <v>2184.1999999999998</v>
      </c>
      <c r="H134" s="188">
        <v>0</v>
      </c>
      <c r="I134" s="188">
        <v>705</v>
      </c>
    </row>
    <row r="135" spans="1:9" ht="93.6" outlineLevel="3">
      <c r="A135" s="184" t="s">
        <v>93</v>
      </c>
      <c r="B135" s="182" t="s">
        <v>312</v>
      </c>
      <c r="C135" s="182"/>
      <c r="D135" s="182"/>
      <c r="E135" s="185">
        <f>E136</f>
        <v>214</v>
      </c>
      <c r="F135" s="185">
        <v>0</v>
      </c>
      <c r="G135" s="185">
        <f t="shared" si="29"/>
        <v>214</v>
      </c>
      <c r="H135" s="185">
        <f t="shared" ref="H135:I136" si="44">H136</f>
        <v>0</v>
      </c>
      <c r="I135" s="185">
        <f t="shared" si="44"/>
        <v>0</v>
      </c>
    </row>
    <row r="136" spans="1:9" outlineLevel="4">
      <c r="A136" s="184" t="s">
        <v>95</v>
      </c>
      <c r="B136" s="182" t="s">
        <v>312</v>
      </c>
      <c r="C136" s="182" t="s">
        <v>98</v>
      </c>
      <c r="D136" s="182"/>
      <c r="E136" s="185">
        <f>E137</f>
        <v>214</v>
      </c>
      <c r="F136" s="185">
        <v>0</v>
      </c>
      <c r="G136" s="185">
        <f t="shared" si="29"/>
        <v>214</v>
      </c>
      <c r="H136" s="185">
        <f t="shared" si="44"/>
        <v>0</v>
      </c>
      <c r="I136" s="185">
        <f t="shared" si="44"/>
        <v>0</v>
      </c>
    </row>
    <row r="137" spans="1:9" ht="62.4" outlineLevel="5">
      <c r="A137" s="186" t="s">
        <v>19</v>
      </c>
      <c r="B137" s="187" t="s">
        <v>312</v>
      </c>
      <c r="C137" s="187" t="s">
        <v>98</v>
      </c>
      <c r="D137" s="187" t="s">
        <v>20</v>
      </c>
      <c r="E137" s="188">
        <v>214</v>
      </c>
      <c r="F137" s="188">
        <v>0</v>
      </c>
      <c r="G137" s="188">
        <f t="shared" si="29"/>
        <v>214</v>
      </c>
      <c r="H137" s="188">
        <v>0</v>
      </c>
      <c r="I137" s="188">
        <v>0</v>
      </c>
    </row>
    <row r="138" spans="1:9" ht="78" outlineLevel="3">
      <c r="A138" s="184" t="s">
        <v>398</v>
      </c>
      <c r="B138" s="182" t="s">
        <v>379</v>
      </c>
      <c r="C138" s="182"/>
      <c r="D138" s="182"/>
      <c r="E138" s="185">
        <f>E139</f>
        <v>49.1</v>
      </c>
      <c r="F138" s="185">
        <v>0</v>
      </c>
      <c r="G138" s="185">
        <f t="shared" si="29"/>
        <v>49.1</v>
      </c>
      <c r="H138" s="185">
        <f t="shared" ref="H138:I139" si="45">H139</f>
        <v>0</v>
      </c>
      <c r="I138" s="185">
        <f t="shared" si="45"/>
        <v>0</v>
      </c>
    </row>
    <row r="139" spans="1:9" outlineLevel="4">
      <c r="A139" s="184" t="s">
        <v>95</v>
      </c>
      <c r="B139" s="182" t="s">
        <v>379</v>
      </c>
      <c r="C139" s="182" t="s">
        <v>98</v>
      </c>
      <c r="D139" s="182"/>
      <c r="E139" s="185">
        <f>E140</f>
        <v>49.1</v>
      </c>
      <c r="F139" s="185">
        <v>0</v>
      </c>
      <c r="G139" s="185">
        <f t="shared" si="29"/>
        <v>49.1</v>
      </c>
      <c r="H139" s="185">
        <f t="shared" si="45"/>
        <v>0</v>
      </c>
      <c r="I139" s="185">
        <f t="shared" si="45"/>
        <v>0</v>
      </c>
    </row>
    <row r="140" spans="1:9" ht="62.4" outlineLevel="5">
      <c r="A140" s="186" t="s">
        <v>19</v>
      </c>
      <c r="B140" s="187" t="s">
        <v>379</v>
      </c>
      <c r="C140" s="187" t="s">
        <v>98</v>
      </c>
      <c r="D140" s="187" t="s">
        <v>20</v>
      </c>
      <c r="E140" s="188">
        <v>49.1</v>
      </c>
      <c r="F140" s="188">
        <v>0</v>
      </c>
      <c r="G140" s="188">
        <f t="shared" si="29"/>
        <v>49.1</v>
      </c>
      <c r="H140" s="188">
        <v>0</v>
      </c>
      <c r="I140" s="188">
        <v>0</v>
      </c>
    </row>
    <row r="141" spans="1:9" ht="109.2" outlineLevel="3">
      <c r="A141" s="184" t="s">
        <v>108</v>
      </c>
      <c r="B141" s="182" t="s">
        <v>318</v>
      </c>
      <c r="C141" s="182"/>
      <c r="D141" s="182"/>
      <c r="E141" s="185">
        <f>E142</f>
        <v>3.5</v>
      </c>
      <c r="F141" s="185">
        <v>0</v>
      </c>
      <c r="G141" s="185">
        <f t="shared" si="29"/>
        <v>3.5</v>
      </c>
      <c r="H141" s="185">
        <f t="shared" ref="H141:I142" si="46">H142</f>
        <v>3.5</v>
      </c>
      <c r="I141" s="185">
        <f t="shared" si="46"/>
        <v>3.5</v>
      </c>
    </row>
    <row r="142" spans="1:9" ht="46.8" outlineLevel="4">
      <c r="A142" s="184" t="s">
        <v>110</v>
      </c>
      <c r="B142" s="182" t="s">
        <v>318</v>
      </c>
      <c r="C142" s="182" t="s">
        <v>168</v>
      </c>
      <c r="D142" s="182"/>
      <c r="E142" s="185">
        <f>E143</f>
        <v>3.5</v>
      </c>
      <c r="F142" s="185">
        <v>0</v>
      </c>
      <c r="G142" s="185">
        <f t="shared" si="29"/>
        <v>3.5</v>
      </c>
      <c r="H142" s="185">
        <f t="shared" si="46"/>
        <v>3.5</v>
      </c>
      <c r="I142" s="185">
        <f t="shared" si="46"/>
        <v>3.5</v>
      </c>
    </row>
    <row r="143" spans="1:9" outlineLevel="5">
      <c r="A143" s="186" t="s">
        <v>25</v>
      </c>
      <c r="B143" s="187" t="s">
        <v>318</v>
      </c>
      <c r="C143" s="187" t="s">
        <v>168</v>
      </c>
      <c r="D143" s="187" t="s">
        <v>26</v>
      </c>
      <c r="E143" s="188">
        <v>3.5</v>
      </c>
      <c r="F143" s="188">
        <v>0</v>
      </c>
      <c r="G143" s="188">
        <f t="shared" si="29"/>
        <v>3.5</v>
      </c>
      <c r="H143" s="188">
        <v>3.5</v>
      </c>
      <c r="I143" s="188">
        <v>3.5</v>
      </c>
    </row>
    <row r="144" spans="1:9" ht="46.8">
      <c r="A144" s="195" t="s">
        <v>111</v>
      </c>
      <c r="B144" s="193" t="s">
        <v>314</v>
      </c>
      <c r="C144" s="193"/>
      <c r="D144" s="193"/>
      <c r="E144" s="194">
        <f>E145</f>
        <v>2442.6999999999998</v>
      </c>
      <c r="F144" s="194">
        <v>0</v>
      </c>
      <c r="G144" s="194">
        <f t="shared" si="29"/>
        <v>2442.6999999999998</v>
      </c>
      <c r="H144" s="194">
        <f t="shared" ref="H144:I148" si="47">H145</f>
        <v>1638.2</v>
      </c>
      <c r="I144" s="194">
        <f t="shared" si="47"/>
        <v>1779.3</v>
      </c>
    </row>
    <row r="145" spans="1:9" outlineLevel="1">
      <c r="A145" s="184" t="s">
        <v>80</v>
      </c>
      <c r="B145" s="182" t="s">
        <v>315</v>
      </c>
      <c r="C145" s="182"/>
      <c r="D145" s="182"/>
      <c r="E145" s="185">
        <f>E146</f>
        <v>2442.6999999999998</v>
      </c>
      <c r="F145" s="185">
        <v>0</v>
      </c>
      <c r="G145" s="185">
        <f t="shared" si="29"/>
        <v>2442.6999999999998</v>
      </c>
      <c r="H145" s="185">
        <f t="shared" si="47"/>
        <v>1638.2</v>
      </c>
      <c r="I145" s="185">
        <f t="shared" si="47"/>
        <v>1779.3</v>
      </c>
    </row>
    <row r="146" spans="1:9" outlineLevel="2">
      <c r="A146" s="184" t="s">
        <v>80</v>
      </c>
      <c r="B146" s="182" t="s">
        <v>316</v>
      </c>
      <c r="C146" s="182"/>
      <c r="D146" s="182"/>
      <c r="E146" s="185">
        <f>E147+E150+E153+E156+E159+E162+E165</f>
        <v>2442.6999999999998</v>
      </c>
      <c r="F146" s="185">
        <v>0</v>
      </c>
      <c r="G146" s="185">
        <f t="shared" si="29"/>
        <v>2442.6999999999998</v>
      </c>
      <c r="H146" s="185">
        <f t="shared" ref="H146:I146" si="48">H147+H150+H153+H156+H159+H162+H165</f>
        <v>1638.2</v>
      </c>
      <c r="I146" s="185">
        <f t="shared" si="48"/>
        <v>1779.3</v>
      </c>
    </row>
    <row r="147" spans="1:9" ht="93.6" outlineLevel="3">
      <c r="A147" s="184" t="s">
        <v>114</v>
      </c>
      <c r="B147" s="182" t="s">
        <v>319</v>
      </c>
      <c r="C147" s="182"/>
      <c r="D147" s="182"/>
      <c r="E147" s="185">
        <f>E148</f>
        <v>98.1</v>
      </c>
      <c r="F147" s="185">
        <v>0</v>
      </c>
      <c r="G147" s="185">
        <f t="shared" si="29"/>
        <v>98.1</v>
      </c>
      <c r="H147" s="185">
        <f t="shared" si="47"/>
        <v>5</v>
      </c>
      <c r="I147" s="185">
        <f t="shared" si="47"/>
        <v>5</v>
      </c>
    </row>
    <row r="148" spans="1:9" outlineLevel="4">
      <c r="A148" s="184" t="s">
        <v>292</v>
      </c>
      <c r="B148" s="182" t="s">
        <v>319</v>
      </c>
      <c r="C148" s="182" t="s">
        <v>22</v>
      </c>
      <c r="D148" s="182"/>
      <c r="E148" s="185">
        <f>E149</f>
        <v>98.1</v>
      </c>
      <c r="F148" s="185">
        <v>0</v>
      </c>
      <c r="G148" s="185">
        <f t="shared" ref="G148:G168" si="49">E148+F148</f>
        <v>98.1</v>
      </c>
      <c r="H148" s="185">
        <f t="shared" si="47"/>
        <v>5</v>
      </c>
      <c r="I148" s="185">
        <f t="shared" si="47"/>
        <v>5</v>
      </c>
    </row>
    <row r="149" spans="1:9" outlineLevel="5">
      <c r="A149" s="186" t="s">
        <v>25</v>
      </c>
      <c r="B149" s="187" t="s">
        <v>319</v>
      </c>
      <c r="C149" s="187" t="s">
        <v>22</v>
      </c>
      <c r="D149" s="187" t="s">
        <v>26</v>
      </c>
      <c r="E149" s="188">
        <v>98.1</v>
      </c>
      <c r="F149" s="188">
        <v>13</v>
      </c>
      <c r="G149" s="188">
        <f t="shared" si="49"/>
        <v>111.1</v>
      </c>
      <c r="H149" s="188">
        <v>5</v>
      </c>
      <c r="I149" s="188">
        <v>5</v>
      </c>
    </row>
    <row r="150" spans="1:9" ht="31.2" outlineLevel="3">
      <c r="A150" s="184" t="s">
        <v>294</v>
      </c>
      <c r="B150" s="182" t="s">
        <v>346</v>
      </c>
      <c r="C150" s="182"/>
      <c r="D150" s="182"/>
      <c r="E150" s="185">
        <f>E151</f>
        <v>21.5</v>
      </c>
      <c r="F150" s="185">
        <v>0</v>
      </c>
      <c r="G150" s="185">
        <f t="shared" si="49"/>
        <v>21.5</v>
      </c>
      <c r="H150" s="185">
        <f t="shared" ref="H150:I151" si="50">H151</f>
        <v>11</v>
      </c>
      <c r="I150" s="185">
        <f t="shared" si="50"/>
        <v>18.5</v>
      </c>
    </row>
    <row r="151" spans="1:9" ht="46.8" outlineLevel="4">
      <c r="A151" s="184" t="s">
        <v>110</v>
      </c>
      <c r="B151" s="182" t="s">
        <v>346</v>
      </c>
      <c r="C151" s="182" t="s">
        <v>168</v>
      </c>
      <c r="D151" s="182"/>
      <c r="E151" s="185">
        <f>E152</f>
        <v>21.5</v>
      </c>
      <c r="F151" s="185">
        <v>0</v>
      </c>
      <c r="G151" s="185">
        <f t="shared" si="49"/>
        <v>21.5</v>
      </c>
      <c r="H151" s="185">
        <f t="shared" si="50"/>
        <v>11</v>
      </c>
      <c r="I151" s="185">
        <f t="shared" si="50"/>
        <v>18.5</v>
      </c>
    </row>
    <row r="152" spans="1:9" outlineLevel="5">
      <c r="A152" s="186" t="s">
        <v>43</v>
      </c>
      <c r="B152" s="187" t="s">
        <v>346</v>
      </c>
      <c r="C152" s="187" t="s">
        <v>168</v>
      </c>
      <c r="D152" s="187" t="s">
        <v>44</v>
      </c>
      <c r="E152" s="188">
        <v>21.5</v>
      </c>
      <c r="F152" s="188">
        <v>0</v>
      </c>
      <c r="G152" s="188">
        <f t="shared" si="49"/>
        <v>21.5</v>
      </c>
      <c r="H152" s="188">
        <v>11</v>
      </c>
      <c r="I152" s="188">
        <v>18.5</v>
      </c>
    </row>
    <row r="153" spans="1:9" ht="93.6" outlineLevel="3">
      <c r="A153" s="184" t="s">
        <v>295</v>
      </c>
      <c r="B153" s="182" t="s">
        <v>347</v>
      </c>
      <c r="C153" s="182"/>
      <c r="D153" s="182"/>
      <c r="E153" s="185">
        <f>E154</f>
        <v>1000</v>
      </c>
      <c r="F153" s="185">
        <v>0</v>
      </c>
      <c r="G153" s="185">
        <f t="shared" si="49"/>
        <v>1000</v>
      </c>
      <c r="H153" s="185">
        <f t="shared" ref="H153:I154" si="51">H154</f>
        <v>200</v>
      </c>
      <c r="I153" s="185">
        <f t="shared" si="51"/>
        <v>200</v>
      </c>
    </row>
    <row r="154" spans="1:9" ht="46.8" outlineLevel="4">
      <c r="A154" s="184" t="s">
        <v>110</v>
      </c>
      <c r="B154" s="182" t="s">
        <v>347</v>
      </c>
      <c r="C154" s="182" t="s">
        <v>168</v>
      </c>
      <c r="D154" s="182"/>
      <c r="E154" s="185">
        <f>E155</f>
        <v>1000</v>
      </c>
      <c r="F154" s="185">
        <v>0</v>
      </c>
      <c r="G154" s="185">
        <f t="shared" si="49"/>
        <v>1000</v>
      </c>
      <c r="H154" s="185">
        <f t="shared" si="51"/>
        <v>200</v>
      </c>
      <c r="I154" s="185">
        <f t="shared" si="51"/>
        <v>200</v>
      </c>
    </row>
    <row r="155" spans="1:9" outlineLevel="5">
      <c r="A155" s="186" t="s">
        <v>43</v>
      </c>
      <c r="B155" s="187" t="s">
        <v>347</v>
      </c>
      <c r="C155" s="187" t="s">
        <v>168</v>
      </c>
      <c r="D155" s="187" t="s">
        <v>44</v>
      </c>
      <c r="E155" s="188">
        <v>1000</v>
      </c>
      <c r="F155" s="188">
        <v>0</v>
      </c>
      <c r="G155" s="188">
        <f t="shared" si="49"/>
        <v>1000</v>
      </c>
      <c r="H155" s="188">
        <v>200</v>
      </c>
      <c r="I155" s="188">
        <v>200</v>
      </c>
    </row>
    <row r="156" spans="1:9" ht="62.4" outlineLevel="3">
      <c r="A156" s="184" t="s">
        <v>296</v>
      </c>
      <c r="B156" s="182" t="s">
        <v>364</v>
      </c>
      <c r="C156" s="182"/>
      <c r="D156" s="182"/>
      <c r="E156" s="185">
        <f>E157</f>
        <v>1019.6</v>
      </c>
      <c r="F156" s="185">
        <v>0</v>
      </c>
      <c r="G156" s="185">
        <f t="shared" si="49"/>
        <v>1019.6</v>
      </c>
      <c r="H156" s="185">
        <f t="shared" ref="H156:I157" si="52">H157</f>
        <v>1100</v>
      </c>
      <c r="I156" s="185">
        <f t="shared" si="52"/>
        <v>1150</v>
      </c>
    </row>
    <row r="157" spans="1:9" ht="31.2" outlineLevel="4">
      <c r="A157" s="184" t="s">
        <v>256</v>
      </c>
      <c r="B157" s="182" t="s">
        <v>364</v>
      </c>
      <c r="C157" s="182" t="s">
        <v>297</v>
      </c>
      <c r="D157" s="182"/>
      <c r="E157" s="185">
        <f>E158</f>
        <v>1019.6</v>
      </c>
      <c r="F157" s="185">
        <v>0</v>
      </c>
      <c r="G157" s="185">
        <f t="shared" si="49"/>
        <v>1019.6</v>
      </c>
      <c r="H157" s="185">
        <f t="shared" si="52"/>
        <v>1100</v>
      </c>
      <c r="I157" s="185">
        <f t="shared" si="52"/>
        <v>1150</v>
      </c>
    </row>
    <row r="158" spans="1:9" outlineLevel="5">
      <c r="A158" s="186" t="s">
        <v>55</v>
      </c>
      <c r="B158" s="187" t="s">
        <v>364</v>
      </c>
      <c r="C158" s="187" t="s">
        <v>297</v>
      </c>
      <c r="D158" s="187" t="s">
        <v>56</v>
      </c>
      <c r="E158" s="188">
        <v>1019.6</v>
      </c>
      <c r="F158" s="188">
        <v>0</v>
      </c>
      <c r="G158" s="188">
        <f t="shared" si="49"/>
        <v>1019.6</v>
      </c>
      <c r="H158" s="188">
        <v>1100</v>
      </c>
      <c r="I158" s="188">
        <v>1150</v>
      </c>
    </row>
    <row r="159" spans="1:9" ht="31.2" outlineLevel="3">
      <c r="A159" s="184" t="s">
        <v>407</v>
      </c>
      <c r="B159" s="182" t="s">
        <v>293</v>
      </c>
      <c r="C159" s="182"/>
      <c r="D159" s="182"/>
      <c r="E159" s="185">
        <f>E160</f>
        <v>8</v>
      </c>
      <c r="F159" s="185">
        <v>0</v>
      </c>
      <c r="G159" s="185">
        <f t="shared" si="49"/>
        <v>8</v>
      </c>
      <c r="H159" s="185">
        <f t="shared" ref="H159:I160" si="53">H160</f>
        <v>0</v>
      </c>
      <c r="I159" s="185">
        <f t="shared" si="53"/>
        <v>0</v>
      </c>
    </row>
    <row r="160" spans="1:9" ht="46.8" outlineLevel="4">
      <c r="A160" s="184" t="s">
        <v>110</v>
      </c>
      <c r="B160" s="182" t="s">
        <v>293</v>
      </c>
      <c r="C160" s="182" t="s">
        <v>168</v>
      </c>
      <c r="D160" s="182"/>
      <c r="E160" s="185">
        <f>E161</f>
        <v>8</v>
      </c>
      <c r="F160" s="185">
        <v>0</v>
      </c>
      <c r="G160" s="185">
        <f t="shared" si="49"/>
        <v>8</v>
      </c>
      <c r="H160" s="185">
        <f t="shared" si="53"/>
        <v>0</v>
      </c>
      <c r="I160" s="185">
        <f t="shared" si="53"/>
        <v>0</v>
      </c>
    </row>
    <row r="161" spans="1:9" ht="31.2" outlineLevel="5">
      <c r="A161" s="186" t="s">
        <v>39</v>
      </c>
      <c r="B161" s="187" t="s">
        <v>293</v>
      </c>
      <c r="C161" s="187" t="s">
        <v>168</v>
      </c>
      <c r="D161" s="187" t="s">
        <v>40</v>
      </c>
      <c r="E161" s="188">
        <v>8</v>
      </c>
      <c r="F161" s="188">
        <v>0</v>
      </c>
      <c r="G161" s="188">
        <f t="shared" si="49"/>
        <v>8</v>
      </c>
      <c r="H161" s="188">
        <v>0</v>
      </c>
      <c r="I161" s="188">
        <v>0</v>
      </c>
    </row>
    <row r="162" spans="1:9" ht="46.8" outlineLevel="3">
      <c r="A162" s="184" t="s">
        <v>105</v>
      </c>
      <c r="B162" s="182" t="s">
        <v>317</v>
      </c>
      <c r="C162" s="182"/>
      <c r="D162" s="182"/>
      <c r="E162" s="185">
        <f>E163</f>
        <v>10</v>
      </c>
      <c r="F162" s="185">
        <v>0</v>
      </c>
      <c r="G162" s="185">
        <f t="shared" si="49"/>
        <v>10</v>
      </c>
      <c r="H162" s="185">
        <f t="shared" ref="H162:I163" si="54">H163</f>
        <v>5</v>
      </c>
      <c r="I162" s="185">
        <f t="shared" si="54"/>
        <v>5</v>
      </c>
    </row>
    <row r="163" spans="1:9" outlineLevel="4">
      <c r="A163" s="184" t="s">
        <v>292</v>
      </c>
      <c r="B163" s="182" t="s">
        <v>317</v>
      </c>
      <c r="C163" s="182" t="s">
        <v>22</v>
      </c>
      <c r="D163" s="182"/>
      <c r="E163" s="185">
        <f>E164</f>
        <v>10</v>
      </c>
      <c r="F163" s="185">
        <v>0</v>
      </c>
      <c r="G163" s="185">
        <f t="shared" si="49"/>
        <v>10</v>
      </c>
      <c r="H163" s="185">
        <f t="shared" si="54"/>
        <v>5</v>
      </c>
      <c r="I163" s="185">
        <f t="shared" si="54"/>
        <v>5</v>
      </c>
    </row>
    <row r="164" spans="1:9" outlineLevel="5">
      <c r="A164" s="186" t="s">
        <v>313</v>
      </c>
      <c r="B164" s="187" t="s">
        <v>317</v>
      </c>
      <c r="C164" s="187" t="s">
        <v>22</v>
      </c>
      <c r="D164" s="187" t="s">
        <v>24</v>
      </c>
      <c r="E164" s="188">
        <v>10</v>
      </c>
      <c r="F164" s="188">
        <v>0</v>
      </c>
      <c r="G164" s="188">
        <f t="shared" si="49"/>
        <v>10</v>
      </c>
      <c r="H164" s="188">
        <v>5</v>
      </c>
      <c r="I164" s="188">
        <v>5</v>
      </c>
    </row>
    <row r="165" spans="1:9" ht="46.8" outlineLevel="3">
      <c r="A165" s="184" t="s">
        <v>118</v>
      </c>
      <c r="B165" s="182" t="s">
        <v>320</v>
      </c>
      <c r="C165" s="182"/>
      <c r="D165" s="182"/>
      <c r="E165" s="185">
        <f>E166+E168</f>
        <v>285.5</v>
      </c>
      <c r="F165" s="185">
        <v>0</v>
      </c>
      <c r="G165" s="185">
        <f t="shared" si="49"/>
        <v>285.5</v>
      </c>
      <c r="H165" s="185">
        <f t="shared" ref="H165:I165" si="55">H166+H168</f>
        <v>317.2</v>
      </c>
      <c r="I165" s="185">
        <f t="shared" si="55"/>
        <v>400.8</v>
      </c>
    </row>
    <row r="166" spans="1:9" ht="109.2" outlineLevel="4">
      <c r="A166" s="184" t="s">
        <v>90</v>
      </c>
      <c r="B166" s="182" t="s">
        <v>320</v>
      </c>
      <c r="C166" s="182" t="s">
        <v>291</v>
      </c>
      <c r="D166" s="182"/>
      <c r="E166" s="185">
        <f>E167</f>
        <v>259.5</v>
      </c>
      <c r="F166" s="185">
        <v>0</v>
      </c>
      <c r="G166" s="185">
        <f t="shared" si="49"/>
        <v>259.5</v>
      </c>
      <c r="H166" s="185">
        <f t="shared" ref="H166:I166" si="56">H167</f>
        <v>291.2</v>
      </c>
      <c r="I166" s="185">
        <f t="shared" si="56"/>
        <v>374.8</v>
      </c>
    </row>
    <row r="167" spans="1:9" ht="31.2" outlineLevel="5">
      <c r="A167" s="186" t="s">
        <v>29</v>
      </c>
      <c r="B167" s="187" t="s">
        <v>320</v>
      </c>
      <c r="C167" s="187" t="s">
        <v>291</v>
      </c>
      <c r="D167" s="187" t="s">
        <v>30</v>
      </c>
      <c r="E167" s="188">
        <v>259.5</v>
      </c>
      <c r="F167" s="188">
        <v>0</v>
      </c>
      <c r="G167" s="188">
        <f t="shared" si="49"/>
        <v>259.5</v>
      </c>
      <c r="H167" s="188">
        <v>291.2</v>
      </c>
      <c r="I167" s="188">
        <v>374.8</v>
      </c>
    </row>
    <row r="168" spans="1:9" ht="46.8" outlineLevel="4">
      <c r="A168" s="184" t="s">
        <v>110</v>
      </c>
      <c r="B168" s="182" t="s">
        <v>320</v>
      </c>
      <c r="C168" s="182" t="s">
        <v>168</v>
      </c>
      <c r="D168" s="182"/>
      <c r="E168" s="185">
        <f>E169</f>
        <v>26</v>
      </c>
      <c r="F168" s="185">
        <v>0</v>
      </c>
      <c r="G168" s="185">
        <f t="shared" si="49"/>
        <v>26</v>
      </c>
      <c r="H168" s="185">
        <f t="shared" ref="H168:I168" si="57">H169</f>
        <v>26</v>
      </c>
      <c r="I168" s="185">
        <f t="shared" si="57"/>
        <v>26</v>
      </c>
    </row>
    <row r="169" spans="1:9" ht="31.2" outlineLevel="5">
      <c r="A169" s="186" t="s">
        <v>29</v>
      </c>
      <c r="B169" s="187" t="s">
        <v>320</v>
      </c>
      <c r="C169" s="187" t="s">
        <v>168</v>
      </c>
      <c r="D169" s="187" t="s">
        <v>30</v>
      </c>
      <c r="E169" s="188">
        <v>26</v>
      </c>
      <c r="F169" s="188">
        <v>0</v>
      </c>
      <c r="G169" s="188">
        <f>E169+F169</f>
        <v>26</v>
      </c>
      <c r="H169" s="188">
        <v>26</v>
      </c>
      <c r="I169" s="188">
        <v>26</v>
      </c>
    </row>
    <row r="170" spans="1:9">
      <c r="A170" s="198" t="s">
        <v>433</v>
      </c>
      <c r="B170" s="199"/>
      <c r="C170" s="199"/>
      <c r="D170" s="199"/>
      <c r="E170" s="200">
        <f>E12+E27+E33+E44+E51+E57+E72+E89+E100+E109+E115+E121+E144</f>
        <v>28824.799999999999</v>
      </c>
      <c r="F170" s="200">
        <f t="shared" ref="F170:G170" si="58">F12+F27+F33+F44+F51+F57+F72+F89+F100+F109+F115+F121+F144</f>
        <v>0</v>
      </c>
      <c r="G170" s="200">
        <f t="shared" si="58"/>
        <v>28824.799999999999</v>
      </c>
      <c r="H170" s="200">
        <f t="shared" ref="H170:I170" si="59">H12+H27+H33+H44+H51+H57+H72+H89+H100+H109+H115+H121+H144</f>
        <v>36349.699999999997</v>
      </c>
      <c r="I170" s="200">
        <f t="shared" si="59"/>
        <v>20656.3</v>
      </c>
    </row>
    <row r="171" spans="1:9">
      <c r="A171" s="184" t="s">
        <v>61</v>
      </c>
      <c r="B171" s="182"/>
      <c r="C171" s="182"/>
      <c r="D171" s="182"/>
      <c r="E171" s="185">
        <v>0</v>
      </c>
      <c r="F171" s="185">
        <v>0</v>
      </c>
      <c r="G171" s="185">
        <v>0</v>
      </c>
      <c r="H171" s="185">
        <v>843.1</v>
      </c>
      <c r="I171" s="185">
        <v>864.6</v>
      </c>
    </row>
    <row r="172" spans="1:9">
      <c r="A172" s="198" t="s">
        <v>62</v>
      </c>
      <c r="B172" s="199"/>
      <c r="C172" s="199"/>
      <c r="D172" s="199"/>
      <c r="E172" s="200">
        <f>E170+E171</f>
        <v>28824.799999999999</v>
      </c>
      <c r="F172" s="200">
        <f t="shared" ref="F172:G172" si="60">F170+F171</f>
        <v>0</v>
      </c>
      <c r="G172" s="200">
        <f t="shared" si="60"/>
        <v>28824.799999999999</v>
      </c>
      <c r="H172" s="200">
        <f t="shared" ref="H172:I172" si="61">H170+H171</f>
        <v>37192.799999999996</v>
      </c>
      <c r="I172" s="200">
        <f t="shared" si="61"/>
        <v>21520.899999999998</v>
      </c>
    </row>
    <row r="173" spans="1:9">
      <c r="E173" s="180"/>
      <c r="F173" s="180"/>
      <c r="G173" s="180"/>
      <c r="H173" s="181"/>
      <c r="I173" s="180"/>
    </row>
    <row r="174" spans="1:9">
      <c r="H174" s="180"/>
      <c r="I174" s="248"/>
    </row>
  </sheetData>
  <autoFilter ref="A11:IX172"/>
  <mergeCells count="7">
    <mergeCell ref="A8:I8"/>
    <mergeCell ref="A10:A11"/>
    <mergeCell ref="B10:B11"/>
    <mergeCell ref="C10:C11"/>
    <mergeCell ref="D10:D11"/>
    <mergeCell ref="G10:I10"/>
    <mergeCell ref="E10:F10"/>
  </mergeCells>
  <pageMargins left="0.74803149606299213" right="0.43307086614173229" top="0.51181102362204722" bottom="0.23622047244094491" header="0.27559055118110237" footer="0.31496062992125984"/>
  <pageSetup paperSize="9" scale="70" fitToHeight="21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Прил4</vt:lpstr>
      <vt:lpstr>пр.5</vt:lpstr>
      <vt:lpstr>Прил5</vt:lpstr>
      <vt:lpstr>Прил.6</vt:lpstr>
      <vt:lpstr>Прил.6!APPT</vt:lpstr>
      <vt:lpstr>Прил5!APPT</vt:lpstr>
      <vt:lpstr>Прил5!FIO</vt:lpstr>
      <vt:lpstr>Прил.6!SIGN</vt:lpstr>
      <vt:lpstr>Прил5!SIGN</vt:lpstr>
      <vt:lpstr>пр.5!Заголовки_для_печати</vt:lpstr>
      <vt:lpstr>Прил.6!Заголовки_для_печати</vt:lpstr>
      <vt:lpstr>Прил5!Заголовки_для_печати</vt:lpstr>
      <vt:lpstr>пр.5!Область_печати</vt:lpstr>
      <vt:lpstr>Прил4!Область_печати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2026-02-25T10:18:35Z</cp:lastPrinted>
  <dcterms:created xsi:type="dcterms:W3CDTF">2022-12-09T13:19:00Z</dcterms:created>
  <dcterms:modified xsi:type="dcterms:W3CDTF">2026-02-25T10:20:04Z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1049-12.2.0.21546</vt:lpwstr>
  </property>
</Properties>
</file>